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082023\доходы 01082023\"/>
    </mc:Choice>
  </mc:AlternateContent>
  <xr:revisionPtr revIDLastSave="0" documentId="13_ncr:1_{29595014-58FA-4A53-B027-2CD4D0E5929D}" xr6:coauthVersionLast="45" xr6:coauthVersionMax="47" xr10:uidLastSave="{00000000-0000-0000-0000-000000000000}"/>
  <bookViews>
    <workbookView xWindow="-108" yWindow="-108" windowWidth="23256" windowHeight="12600" xr2:uid="{00000000-000D-0000-FFFF-FFFF00000000}"/>
  </bookViews>
  <sheets>
    <sheet name="Лист2" sheetId="5" r:id="rId1"/>
  </sheets>
  <definedNames>
    <definedName name="_xlnm.Print_Titles" localSheetId="0">Лист2!$4:$6</definedName>
    <definedName name="_xlnm.Print_Area" localSheetId="0">Лист2!$A$1:$H$113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8" i="5" l="1"/>
  <c r="F68" i="5"/>
  <c r="G68" i="5"/>
  <c r="E102" i="5" l="1"/>
  <c r="F102" i="5"/>
  <c r="F86" i="5"/>
  <c r="G67" i="5"/>
  <c r="F67" i="5"/>
  <c r="E67" i="5"/>
  <c r="G43" i="5"/>
  <c r="F43" i="5"/>
  <c r="E43" i="5"/>
  <c r="F63" i="5" l="1"/>
  <c r="E63" i="5"/>
  <c r="E80" i="5" l="1"/>
  <c r="F78" i="5" l="1"/>
  <c r="E78" i="5"/>
  <c r="E92" i="5" l="1"/>
  <c r="F92" i="5"/>
  <c r="G92" i="5"/>
  <c r="F87" i="5" l="1"/>
  <c r="E19" i="5" l="1"/>
  <c r="B46" i="5" l="1"/>
  <c r="F96" i="5" l="1"/>
  <c r="B14" i="5"/>
  <c r="C14" i="5"/>
  <c r="D14" i="5"/>
  <c r="F19" i="5"/>
  <c r="G19" i="5"/>
  <c r="E66" i="5" l="1"/>
  <c r="F66" i="5"/>
  <c r="G66" i="5"/>
  <c r="E76" i="5"/>
  <c r="F76" i="5"/>
  <c r="G76" i="5"/>
  <c r="E74" i="5"/>
  <c r="F74" i="5"/>
  <c r="G74" i="5"/>
  <c r="F85" i="5"/>
  <c r="G85" i="5"/>
  <c r="F84" i="5"/>
  <c r="G84" i="5"/>
  <c r="F83" i="5"/>
  <c r="G83" i="5"/>
  <c r="F82" i="5"/>
  <c r="G82" i="5"/>
  <c r="G75" i="5"/>
  <c r="G73" i="5"/>
  <c r="G65" i="5"/>
  <c r="E82" i="5" l="1"/>
  <c r="G93" i="5" l="1"/>
  <c r="F93" i="5"/>
  <c r="F94" i="5"/>
  <c r="F95" i="5"/>
  <c r="E95" i="5"/>
  <c r="G70" i="5"/>
  <c r="G71" i="5"/>
  <c r="G72" i="5"/>
  <c r="G79" i="5"/>
  <c r="G81" i="5"/>
  <c r="G69" i="5"/>
  <c r="E81" i="5"/>
  <c r="E77" i="5"/>
  <c r="E72" i="5"/>
  <c r="E73" i="5"/>
  <c r="E75" i="5"/>
  <c r="F75" i="5"/>
  <c r="E61" i="5" l="1"/>
  <c r="F61" i="5"/>
  <c r="G64" i="5" l="1"/>
  <c r="F73" i="5" l="1"/>
  <c r="E69" i="5"/>
  <c r="E70" i="5"/>
  <c r="E71" i="5"/>
  <c r="E53" i="5" l="1"/>
  <c r="F53" i="5"/>
  <c r="F65" i="5" l="1"/>
  <c r="E65" i="5"/>
  <c r="G97" i="5" l="1"/>
  <c r="E97" i="5"/>
  <c r="G62" i="5"/>
  <c r="E62" i="5"/>
  <c r="C46" i="5"/>
  <c r="D46" i="5"/>
  <c r="E79" i="5"/>
  <c r="G88" i="5" l="1"/>
  <c r="F81" i="5"/>
  <c r="F97" i="5" l="1"/>
  <c r="F72" i="5"/>
  <c r="F77" i="5"/>
  <c r="F79" i="5"/>
  <c r="G37" i="5"/>
  <c r="G38" i="5"/>
  <c r="G40" i="5"/>
  <c r="G41" i="5"/>
  <c r="F37" i="5"/>
  <c r="F38" i="5"/>
  <c r="F40" i="5"/>
  <c r="F41" i="5"/>
  <c r="E37" i="5"/>
  <c r="E38" i="5"/>
  <c r="E40" i="5"/>
  <c r="E41" i="5"/>
  <c r="G35" i="5" l="1"/>
  <c r="G36" i="5"/>
  <c r="F35" i="5"/>
  <c r="B29" i="5" l="1"/>
  <c r="F105" i="5" l="1"/>
  <c r="B22" i="5"/>
  <c r="B20" i="5" s="1"/>
  <c r="F107" i="5" l="1"/>
  <c r="F104" i="5"/>
  <c r="E98" i="5"/>
  <c r="F71" i="5"/>
  <c r="F70" i="5"/>
  <c r="E35" i="5" l="1"/>
  <c r="E36" i="5"/>
  <c r="E34" i="5"/>
  <c r="F34" i="5"/>
  <c r="G109" i="5" l="1"/>
  <c r="F109" i="5"/>
  <c r="E109" i="5"/>
  <c r="F108" i="5"/>
  <c r="F106" i="5"/>
  <c r="F103" i="5"/>
  <c r="G101" i="5"/>
  <c r="F101" i="5"/>
  <c r="E101" i="5"/>
  <c r="G100" i="5"/>
  <c r="F100" i="5"/>
  <c r="E100" i="5"/>
  <c r="G99" i="5"/>
  <c r="F99" i="5"/>
  <c r="E99" i="5"/>
  <c r="F98" i="5"/>
  <c r="G91" i="5"/>
  <c r="F91" i="5"/>
  <c r="E91" i="5"/>
  <c r="G90" i="5"/>
  <c r="F90" i="5"/>
  <c r="E90" i="5"/>
  <c r="G89" i="5"/>
  <c r="F89" i="5"/>
  <c r="E89" i="5"/>
  <c r="F88" i="5"/>
  <c r="E88" i="5"/>
  <c r="F64" i="5"/>
  <c r="E64" i="5"/>
  <c r="F62" i="5"/>
  <c r="G60" i="5"/>
  <c r="F60" i="5"/>
  <c r="E60" i="5"/>
  <c r="G59" i="5"/>
  <c r="F59" i="5"/>
  <c r="E59" i="5"/>
  <c r="G58" i="5"/>
  <c r="F58" i="5"/>
  <c r="E58" i="5"/>
  <c r="G57" i="5"/>
  <c r="F57" i="5"/>
  <c r="E57" i="5"/>
  <c r="G7" i="5"/>
  <c r="F7" i="5"/>
  <c r="E7" i="5"/>
  <c r="E52" i="5" l="1"/>
  <c r="G52" i="5" l="1"/>
  <c r="F50" i="5" l="1"/>
  <c r="C29" i="5" l="1"/>
  <c r="C22" i="5"/>
  <c r="C20" i="5" l="1"/>
  <c r="D22" i="5" l="1"/>
  <c r="D20" i="5" s="1"/>
  <c r="D29" i="5"/>
  <c r="G54" i="5" l="1"/>
  <c r="E54" i="5"/>
  <c r="G27" i="5" l="1"/>
  <c r="E27" i="5"/>
  <c r="G26" i="5" l="1"/>
  <c r="E16" i="5" l="1"/>
  <c r="F16" i="5"/>
  <c r="G16" i="5"/>
  <c r="E17" i="5"/>
  <c r="F17" i="5"/>
  <c r="G17" i="5"/>
  <c r="E18" i="5"/>
  <c r="F18" i="5"/>
  <c r="G18" i="5"/>
  <c r="E24" i="5"/>
  <c r="F24" i="5"/>
  <c r="G24" i="5"/>
  <c r="E25" i="5"/>
  <c r="F25" i="5"/>
  <c r="G25" i="5"/>
  <c r="E26" i="5"/>
  <c r="F26" i="5"/>
  <c r="F27" i="5"/>
  <c r="E31" i="5"/>
  <c r="F31" i="5"/>
  <c r="G31" i="5"/>
  <c r="E32" i="5"/>
  <c r="F32" i="5"/>
  <c r="F33" i="5"/>
  <c r="F36" i="5"/>
  <c r="E42" i="5"/>
  <c r="F42" i="5"/>
  <c r="G42" i="5"/>
  <c r="F45" i="5"/>
  <c r="E48" i="5"/>
  <c r="F48" i="5"/>
  <c r="G48" i="5"/>
  <c r="E49" i="5"/>
  <c r="F49" i="5"/>
  <c r="E51" i="5"/>
  <c r="F51" i="5"/>
  <c r="G51" i="5"/>
  <c r="F52" i="5"/>
  <c r="F54" i="5"/>
  <c r="F55" i="5"/>
  <c r="F56" i="5"/>
  <c r="E29" i="5" l="1"/>
  <c r="F29" i="5"/>
  <c r="G29" i="5"/>
  <c r="E22" i="5"/>
  <c r="F22" i="5"/>
  <c r="G22" i="5"/>
  <c r="E14" i="5"/>
  <c r="F14" i="5"/>
  <c r="G14" i="5"/>
  <c r="E46" i="5"/>
  <c r="F46" i="5"/>
  <c r="F11" i="5" s="1"/>
  <c r="G46" i="5"/>
  <c r="E20" i="5" l="1"/>
  <c r="F20" i="5"/>
  <c r="F10" i="5" s="1"/>
  <c r="G20" i="5"/>
  <c r="F8" i="5" l="1"/>
  <c r="G10" i="5"/>
  <c r="E11" i="5"/>
  <c r="G11" i="5"/>
  <c r="E10" i="5"/>
  <c r="E8" i="5" l="1"/>
  <c r="G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UserKfin</author>
  </authors>
  <commentList>
    <comment ref="A20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UserKfin: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<sst xmlns="http://schemas.openxmlformats.org/spreadsheetml/2006/main" count="144" uniqueCount="118">
  <si>
    <t>Доходы</t>
  </si>
  <si>
    <t>в том числе:</t>
  </si>
  <si>
    <t xml:space="preserve"> 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</si>
  <si>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</si>
  <si>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</si>
  <si>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</si>
  <si>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</si>
  <si>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</si>
  <si>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 xml:space="preserve">Земельный налог </t>
  </si>
  <si>
    <t>Государственная пошлина</t>
  </si>
  <si>
    <t>неналоговые</t>
  </si>
  <si>
    <t>налоговые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</si>
  <si>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</si>
  <si>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</t>
  </si>
  <si>
    <t>Плата за негативное воздействие на окружающую среду</t>
  </si>
  <si>
    <t>Штрафы, санкции, возмещение ущерба</t>
  </si>
  <si>
    <t>Невыясненные поступления</t>
  </si>
  <si>
    <t>Прочие неналоговые доходы</t>
  </si>
  <si>
    <t xml:space="preserve">Доходы от продажи земельных участков </t>
  </si>
  <si>
    <t>в %</t>
  </si>
  <si>
    <t>тыс. рублей</t>
  </si>
  <si>
    <t>из них:</t>
  </si>
  <si>
    <t>Налог, взимаемый в связи с применением патентной системы налогообложения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</si>
  <si>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 </t>
  </si>
  <si>
    <t>доходы от уплаты акцизов на нефтепродукты</t>
  </si>
  <si>
    <t>доходы от уплаты акцизов на дизельное топливо, подлежащие распределению в консолидированные бюджеты субъектов РФ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</si>
  <si>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РФ 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</si>
  <si>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</si>
  <si>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</si>
  <si>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производимое на территории Российской Федерации, подлежащие распределению в консолидированные бюджеты субъектов РФ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</si>
  <si>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</si>
  <si>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</si>
  <si>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субъекта РФ</t>
  </si>
  <si>
    <t>доходы, получаемые в виде арендной платы за земли</t>
  </si>
  <si>
    <t xml:space="preserve">Доходы от оказания платных услуг (работ) и компенсации затрат государства </t>
  </si>
  <si>
    <t>Налоговые и неналоговые доходы, всего</t>
  </si>
  <si>
    <t>земельный налог с организаций</t>
  </si>
  <si>
    <t>земельный налог с физических лиц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</si>
  <si>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i/>
        <vertAlign val="superscript"/>
        <sz val="8"/>
        <rFont val="Times New Roman"/>
        <family val="1"/>
        <charset val="204"/>
      </rPr>
      <t>1</t>
    </r>
    <r>
      <rPr>
        <i/>
        <sz val="8"/>
        <rFont val="Times New Roman"/>
        <family val="1"/>
        <charset val="204"/>
      </rPr>
      <t>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</si>
  <si>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</si>
  <si>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   в сумме                                        (+/-)</t>
  </si>
  <si>
    <t>Плата за пользование водными объектами</t>
  </si>
  <si>
    <t>Доходы бюджета - Всего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</si>
  <si>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</si>
  <si>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</si>
  <si>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</si>
  <si>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</si>
  <si>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Субсидии бюджетам бюджетной системы  Российской Федерации (межбюджетные субсидии)</t>
  </si>
  <si>
    <t xml:space="preserve">Субвенции бюджетам субъектов Российской Федерации и муниципальных образований </t>
  </si>
  <si>
    <t>Иные межбюджетные трансферты</t>
  </si>
  <si>
    <t>ПРОЧИЕ 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</si>
  <si>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</si>
  <si>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</si>
  <si>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</si>
  <si>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субсидии бюджетам муниципальных районов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</si>
  <si>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</si>
  <si>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</si>
  <si>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</si>
  <si>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</si>
  <si>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</si>
  <si>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</si>
  <si>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</si>
  <si>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</si>
  <si>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</si>
  <si>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Отдел промышленности, строительства, транспорта, связи, ЖКХ, архитектуры и градостроительства</t>
  </si>
  <si>
    <t>Финансово-экономическое управление</t>
  </si>
  <si>
    <t xml:space="preserve">Отдел по управлению муниципальным имуществом и земельными правоотношениями </t>
  </si>
  <si>
    <t>Управление образования</t>
  </si>
  <si>
    <t>Федеральная служба по надзору в сфере природопользования</t>
  </si>
  <si>
    <t>Федеральное казначейство</t>
  </si>
  <si>
    <t>Федеральная налоговая служба</t>
  </si>
  <si>
    <t>Администраторы налоговых и неналоговых доходов бюджета Обоянского района</t>
  </si>
  <si>
    <t>Администрация Обоянского района</t>
  </si>
  <si>
    <t>Министерство внутренних дел Российской Федерации</t>
  </si>
  <si>
    <t>Структурные подразделения Администрации Обоянского района, ответственные за доходы в ГИС ГМП в соответствии с Распоряжением от 24.03.2017 № 27-р</t>
  </si>
  <si>
    <t>управления Администрации Обоянского района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</si>
  <si>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</si>
  <si>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</si>
  <si>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Субсидии бюджетам на реализацию мероприятий по обеспечению жильем молодых семей</t>
  </si>
  <si>
    <t>Субсидия бюджетам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</si>
  <si>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</si>
  <si>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</si>
  <si>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</si>
  <si>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Административные платежи и сборы</t>
  </si>
  <si>
    <t>Субсидии бюджетам на создание новых мест в общеобразовательных организациях, расположенных в сельской местности и поселках городского типа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</si>
  <si>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</si>
  <si>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Субсидии бюджетам сельских поселений на обеспечение комплексного развития сельских территорий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</si>
  <si>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ЖКХ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</si>
  <si>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</si>
  <si>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Прочие дотации бюджетам муниципальных районов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</si>
  <si>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</si>
  <si>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</si>
  <si>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</si>
  <si>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
 бюджетам на  поддержку отрасли культуры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</si>
  <si>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</si>
  <si>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</si>
  <si>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</si>
  <si>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</si>
  <si>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</si>
  <si>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Субвенции бюджетам муниципальных районов на проведение Всероссийской переписи населения 2020 года</t>
  </si>
  <si>
    <t>Задолженность и перерасчеты по отмененным налогам, сборам и иным обязательным платежам</t>
  </si>
  <si>
    <t>Субсидии бюджетам муниципальных районов на поддержку отрасли культуры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</si>
  <si>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</si>
  <si>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</si>
  <si>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сельских поселений на подготовку проектов межевания земельных участков и на проведение кадастровых работ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</si>
  <si>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</si>
  <si>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поселений на закупку контейнеров для раздельного накопления твердых коммунальных отходов</t>
  </si>
  <si>
    <t>Прочие межбюджетные трансферты, передаваемые бюджетам сельских поселений</t>
  </si>
  <si>
    <t xml:space="preserve">Утверждено в бюджете на 2023 год </t>
  </si>
  <si>
    <t>Субсидии бюджетам городских поселений на ликвидацию несанкционированных свалок в границах городов и наиболее опасных объектов накопленного вреда окружающей среде</t>
  </si>
  <si>
    <t>Начальник Финансово-экономического</t>
  </si>
  <si>
    <t>С. В. Телепнева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</si>
  <si>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</si>
  <si>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Поступление налоговых и неналоговых доходов в консолидированный бюджет Обоянского района Курской области на 01.08.2023 году                                                                                                                             (по данным отчета)</t>
  </si>
  <si>
    <t xml:space="preserve">Фактически поступило с начала года на 01.08.2022г </t>
  </si>
  <si>
    <t xml:space="preserve">Фактически поступило с начала года на 01.08.2023г </t>
  </si>
  <si>
    <t>% выполнения фактических поступлений на 01.08.2023г. к плану 2023 года</t>
  </si>
  <si>
    <t>Отклонения факта на 01.08.2023г. от 01.08.2022г.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</si>
</sst>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10419]#,##0"/>
  </numFmts>
  <fonts count="3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vertAlign val="superscript"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9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7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20" fillId="0" borderId="0" xfId="0" applyFont="1"/>
    <xf numFmtId="3" fontId="6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/>
    </xf>
    <xf numFmtId="3" fontId="19" fillId="0" borderId="1" xfId="0" applyNumberFormat="1" applyFont="1" applyBorder="1" applyAlignment="1">
      <alignment horizontal="right" vertical="center"/>
    </xf>
    <xf numFmtId="3" fontId="18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 readingOrder="1"/>
    </xf>
    <xf numFmtId="0" fontId="26" fillId="0" borderId="0" xfId="0" applyFont="1"/>
    <xf numFmtId="0" fontId="24" fillId="0" borderId="0" xfId="0" applyFont="1"/>
    <xf numFmtId="0" fontId="22" fillId="0" borderId="1" xfId="1" applyFont="1" applyBorder="1" applyAlignment="1">
      <alignment vertical="top" wrapText="1" readingOrder="1"/>
    </xf>
    <xf numFmtId="0" fontId="27" fillId="0" borderId="0" xfId="0" applyFont="1"/>
    <xf numFmtId="0" fontId="22" fillId="0" borderId="2" xfId="1" applyFont="1" applyBorder="1" applyAlignment="1">
      <alignment vertical="top" wrapText="1" readingOrder="1"/>
    </xf>
    <xf numFmtId="0" fontId="28" fillId="0" borderId="0" xfId="0" applyFont="1"/>
    <xf numFmtId="0" fontId="22" fillId="0" borderId="0" xfId="1" applyFont="1" applyAlignment="1">
      <alignment vertical="top" wrapText="1" readingOrder="1"/>
    </xf>
    <xf numFmtId="0" fontId="24" fillId="2" borderId="0" xfId="0" applyFont="1" applyFill="1"/>
    <xf numFmtId="3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165" fontId="8" fillId="2" borderId="1" xfId="0" applyNumberFormat="1" applyFont="1" applyFill="1" applyBorder="1" applyAlignment="1">
      <alignment horizontal="right"/>
    </xf>
    <xf numFmtId="0" fontId="26" fillId="0" borderId="1" xfId="0" applyFont="1" applyBorder="1"/>
    <xf numFmtId="0" fontId="0" fillId="0" borderId="1" xfId="0" applyBorder="1"/>
    <xf numFmtId="3" fontId="18" fillId="0" borderId="1" xfId="0" applyNumberFormat="1" applyFont="1" applyBorder="1"/>
    <xf numFmtId="0" fontId="27" fillId="0" borderId="1" xfId="0" applyFont="1" applyBorder="1"/>
    <xf numFmtId="0" fontId="24" fillId="0" borderId="1" xfId="0" applyFont="1" applyBorder="1"/>
    <xf numFmtId="0" fontId="28" fillId="0" borderId="1" xfId="0" applyFont="1" applyBorder="1"/>
    <xf numFmtId="0" fontId="24" fillId="2" borderId="1" xfId="0" applyFont="1" applyFill="1" applyBorder="1"/>
    <xf numFmtId="0" fontId="27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0" fillId="0" borderId="1" xfId="0" applyFont="1" applyBorder="1"/>
    <xf numFmtId="0" fontId="28" fillId="0" borderId="1" xfId="0" applyFont="1" applyBorder="1" applyAlignment="1">
      <alignment wrapText="1"/>
    </xf>
    <xf numFmtId="0" fontId="24" fillId="2" borderId="1" xfId="0" applyFont="1" applyFill="1" applyBorder="1" applyAlignment="1">
      <alignment wrapText="1"/>
    </xf>
    <xf numFmtId="3" fontId="29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31" fillId="0" borderId="0" xfId="1" applyFont="1" applyAlignment="1">
      <alignment vertical="top" wrapText="1" readingOrder="1"/>
    </xf>
    <xf numFmtId="0" fontId="30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32" fillId="0" borderId="0" xfId="0" applyFont="1"/>
    <xf numFmtId="0" fontId="5" fillId="0" borderId="6" xfId="0" applyFont="1" applyBorder="1" applyAlignment="1">
      <alignment horizontal="center" vertical="center" wrapText="1"/>
    </xf>
    <xf numFmtId="0" fontId="33" fillId="0" borderId="7" xfId="1" applyFont="1" applyBorder="1" applyAlignment="1">
      <alignment horizontal="left" vertical="center" wrapText="1" readingOrder="1"/>
    </xf>
    <xf numFmtId="0" fontId="22" fillId="0" borderId="8" xfId="1" applyFont="1" applyBorder="1" applyAlignment="1">
      <alignment vertical="top" wrapText="1" readingOrder="1"/>
    </xf>
    <xf numFmtId="0" fontId="33" fillId="0" borderId="2" xfId="1" applyFont="1" applyBorder="1" applyAlignment="1">
      <alignment horizontal="left" vertical="center" wrapText="1" readingOrder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2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6"/>
  <sheetViews>
    <sheetView tabSelected="1" view="pageBreakPreview" topLeftCell="A108" zoomScale="115" zoomScaleNormal="100" zoomScaleSheetLayoutView="115" workbookViewId="0">
      <selection activeCell="D8" sqref="D8"/>
    </sheetView>
  </sheetViews>
  <sheetFormatPr defaultRowHeight="14.4" x14ac:dyDescent="0.3"/>
  <cols>
    <col min="1" max="1" width="45" customWidth="1"/>
    <col min="2" max="2" width="12.109375" customWidth="1"/>
    <col min="3" max="3" width="11.5546875" customWidth="1"/>
    <col min="4" max="4" width="11.88671875" customWidth="1"/>
    <col min="5" max="5" width="12.88671875" customWidth="1"/>
    <col min="6" max="6" width="13.33203125" bestFit="1" customWidth="1"/>
    <col min="7" max="7" width="10.6640625" customWidth="1"/>
    <col min="8" max="8" width="21.44140625" hidden="1" customWidth="1"/>
    <col min="9" max="9" width="24.33203125" hidden="1" customWidth="1"/>
  </cols>
  <sheetData>
    <row r="1" spans="1:9" ht="60.6" customHeight="1" x14ac:dyDescent="0.35">
      <c r="A1" s="70" t="s">
        <v>113</v>
      </c>
      <c r="B1" s="70"/>
      <c r="C1" s="70"/>
      <c r="D1" s="70"/>
      <c r="E1" s="70"/>
      <c r="F1" s="71"/>
      <c r="G1" s="71"/>
    </row>
    <row r="2" spans="1:9" ht="8.25" customHeight="1" x14ac:dyDescent="0.3">
      <c r="A2" s="1"/>
      <c r="B2" s="1"/>
      <c r="C2" s="1"/>
      <c r="D2" s="1"/>
      <c r="E2" s="1"/>
    </row>
    <row r="3" spans="1:9" ht="11.25" customHeight="1" x14ac:dyDescent="0.3">
      <c r="D3" s="5"/>
      <c r="E3" s="5"/>
      <c r="F3" s="69" t="s">
        <v>20</v>
      </c>
      <c r="G3" s="69"/>
    </row>
    <row r="4" spans="1:9" ht="7.2" hidden="1" customHeight="1" x14ac:dyDescent="0.3">
      <c r="A4" s="73" t="s">
        <v>0</v>
      </c>
      <c r="B4" s="73"/>
      <c r="C4" s="73"/>
      <c r="D4" s="73"/>
      <c r="E4" s="73"/>
      <c r="F4" s="73"/>
      <c r="G4" s="73"/>
      <c r="H4" s="64" t="s">
        <v>71</v>
      </c>
      <c r="I4" s="64" t="s">
        <v>74</v>
      </c>
    </row>
    <row r="5" spans="1:9" s="2" customFormat="1" ht="34.5" customHeight="1" x14ac:dyDescent="0.25">
      <c r="A5" s="73"/>
      <c r="B5" s="73" t="s">
        <v>114</v>
      </c>
      <c r="C5" s="67" t="s">
        <v>108</v>
      </c>
      <c r="D5" s="73" t="s">
        <v>115</v>
      </c>
      <c r="E5" s="67" t="s">
        <v>116</v>
      </c>
      <c r="F5" s="72" t="s">
        <v>117</v>
      </c>
      <c r="G5" s="72"/>
      <c r="H5" s="65"/>
      <c r="I5" s="65"/>
    </row>
    <row r="6" spans="1:9" s="3" customFormat="1" ht="48.75" customHeight="1" x14ac:dyDescent="0.25">
      <c r="A6" s="73"/>
      <c r="B6" s="68"/>
      <c r="C6" s="68"/>
      <c r="D6" s="68"/>
      <c r="E6" s="68"/>
      <c r="F6" s="15" t="s">
        <v>40</v>
      </c>
      <c r="G6" s="15" t="s">
        <v>19</v>
      </c>
      <c r="H6" s="66"/>
      <c r="I6" s="66"/>
    </row>
    <row r="7" spans="1:9" s="25" customFormat="1" ht="15.6" x14ac:dyDescent="0.3">
      <c r="A7" s="24" t="s">
        <v>42</v>
      </c>
      <c r="B7" s="33">
        <v>700807</v>
      </c>
      <c r="C7" s="34">
        <v>1208919</v>
      </c>
      <c r="D7" s="33">
        <v>709516</v>
      </c>
      <c r="E7" s="35">
        <f>D7/C7*100</f>
        <v>58.690119023689761</v>
      </c>
      <c r="F7" s="34">
        <f>D7-B7</f>
        <v>8709</v>
      </c>
      <c r="G7" s="35">
        <f>D7/B7*100</f>
        <v>101.24271018982402</v>
      </c>
      <c r="H7" s="42"/>
      <c r="I7" s="42"/>
    </row>
    <row r="8" spans="1:9" ht="15.6" x14ac:dyDescent="0.3">
      <c r="A8" s="15" t="s">
        <v>35</v>
      </c>
      <c r="B8" s="6">
        <v>135099</v>
      </c>
      <c r="C8" s="6">
        <v>275743</v>
      </c>
      <c r="D8" s="6">
        <v>143562</v>
      </c>
      <c r="E8" s="16">
        <f>(D8/C8)*100</f>
        <v>52.063696993214691</v>
      </c>
      <c r="F8" s="6">
        <f t="shared" ref="F8" si="0">F10+F11</f>
        <v>8506</v>
      </c>
      <c r="G8" s="16">
        <f>(D8/B8)*100</f>
        <v>106.26429507250239</v>
      </c>
      <c r="H8" s="43"/>
      <c r="I8" s="43"/>
    </row>
    <row r="9" spans="1:9" ht="15.6" x14ac:dyDescent="0.3">
      <c r="A9" s="17" t="s">
        <v>21</v>
      </c>
      <c r="B9" s="6"/>
      <c r="C9" s="6"/>
      <c r="D9" s="6"/>
      <c r="E9" s="16"/>
      <c r="F9" s="6"/>
      <c r="G9" s="16"/>
      <c r="H9" s="43"/>
      <c r="I9" s="43"/>
    </row>
    <row r="10" spans="1:9" ht="13.95" customHeight="1" x14ac:dyDescent="0.3">
      <c r="A10" s="15" t="s">
        <v>11</v>
      </c>
      <c r="B10" s="6">
        <v>109667</v>
      </c>
      <c r="C10" s="6">
        <v>228408</v>
      </c>
      <c r="D10" s="6">
        <v>111052</v>
      </c>
      <c r="E10" s="16">
        <f>(D10/C10)*100</f>
        <v>48.620013309516303</v>
      </c>
      <c r="F10" s="6">
        <f>F14+F20+F29+F34+F35+F36+F37+F38+F42</f>
        <v>1379</v>
      </c>
      <c r="G10" s="16">
        <f>(D10/B10)*100</f>
        <v>101.26291409448605</v>
      </c>
      <c r="H10" s="43"/>
      <c r="I10" s="43"/>
    </row>
    <row r="11" spans="1:9" ht="13.95" customHeight="1" x14ac:dyDescent="0.3">
      <c r="A11" s="15" t="s">
        <v>10</v>
      </c>
      <c r="B11" s="6">
        <v>25432</v>
      </c>
      <c r="C11" s="6">
        <v>47335</v>
      </c>
      <c r="D11" s="6">
        <v>32510</v>
      </c>
      <c r="E11" s="16">
        <f>(D11/C11)*100</f>
        <v>68.680680257737407</v>
      </c>
      <c r="F11" s="6">
        <f>F45+F46+F49+F50+F51+F52+F54+F55+F56</f>
        <v>7127</v>
      </c>
      <c r="G11" s="16">
        <f>(D11/B11)*100</f>
        <v>127.83107895564643</v>
      </c>
      <c r="H11" s="43"/>
      <c r="I11" s="43"/>
    </row>
    <row r="12" spans="1:9" ht="2.25" hidden="1" customHeight="1" x14ac:dyDescent="0.3">
      <c r="A12" s="15"/>
      <c r="B12" s="10"/>
      <c r="C12" s="6"/>
      <c r="D12" s="10"/>
      <c r="E12" s="18"/>
      <c r="F12" s="10"/>
      <c r="G12" s="18"/>
      <c r="H12" s="43"/>
      <c r="I12" s="43"/>
    </row>
    <row r="13" spans="1:9" ht="15.6" x14ac:dyDescent="0.3">
      <c r="A13" s="19" t="s">
        <v>1</v>
      </c>
      <c r="B13" s="10"/>
      <c r="C13" s="9"/>
      <c r="D13" s="10"/>
      <c r="E13" s="18"/>
      <c r="F13" s="10"/>
      <c r="G13" s="18"/>
      <c r="H13" s="43"/>
      <c r="I13" s="43"/>
    </row>
    <row r="14" spans="1:9" ht="15" customHeight="1" x14ac:dyDescent="0.3">
      <c r="A14" s="20" t="s">
        <v>2</v>
      </c>
      <c r="B14" s="7">
        <f>B16+B17+B18+B19</f>
        <v>82908</v>
      </c>
      <c r="C14" s="7">
        <f>C16+C17+C18+C19</f>
        <v>174047</v>
      </c>
      <c r="D14" s="7">
        <f>D16+D17+D18+D19</f>
        <v>86251</v>
      </c>
      <c r="E14" s="18">
        <f>(D14/C14)*100</f>
        <v>49.556154372094895</v>
      </c>
      <c r="F14" s="10">
        <f>D14-B14</f>
        <v>3343</v>
      </c>
      <c r="G14" s="18">
        <f>(D14/B14)*100</f>
        <v>104.03218024798574</v>
      </c>
      <c r="H14" s="44"/>
      <c r="I14" s="43"/>
    </row>
    <row r="15" spans="1:9" s="8" customFormat="1" ht="15.6" x14ac:dyDescent="0.3">
      <c r="A15" s="19" t="s">
        <v>21</v>
      </c>
      <c r="B15" s="13"/>
      <c r="C15" s="10"/>
      <c r="D15" s="13"/>
      <c r="E15" s="21"/>
      <c r="F15" s="13"/>
      <c r="G15" s="21"/>
      <c r="H15" s="44"/>
      <c r="I15" s="51"/>
    </row>
    <row r="16" spans="1:9" s="8" customFormat="1" ht="52.2" x14ac:dyDescent="0.3">
      <c r="A16" s="22" t="s">
        <v>38</v>
      </c>
      <c r="B16" s="13">
        <v>78069</v>
      </c>
      <c r="C16" s="13">
        <v>172161</v>
      </c>
      <c r="D16" s="13">
        <v>81997</v>
      </c>
      <c r="E16" s="21">
        <f>(D16/C16)*100</f>
        <v>47.628092308943373</v>
      </c>
      <c r="F16" s="13">
        <f>D16-B16</f>
        <v>3928</v>
      </c>
      <c r="G16" s="21">
        <f>(D16/B16)*100</f>
        <v>105.03144654088049</v>
      </c>
      <c r="H16" s="54" t="s">
        <v>70</v>
      </c>
      <c r="I16" s="51"/>
    </row>
    <row r="17" spans="1:9" s="8" customFormat="1" ht="71.400000000000006" x14ac:dyDescent="0.3">
      <c r="A17" s="22" t="s">
        <v>39</v>
      </c>
      <c r="B17" s="13">
        <v>681</v>
      </c>
      <c r="C17" s="13">
        <v>975</v>
      </c>
      <c r="D17" s="13">
        <v>941</v>
      </c>
      <c r="E17" s="21">
        <f>(D17/C17)*100</f>
        <v>96.512820512820511</v>
      </c>
      <c r="F17" s="13">
        <f>D17-B17</f>
        <v>260</v>
      </c>
      <c r="G17" s="21">
        <f>(D17/B17)*100</f>
        <v>138.1791483113069</v>
      </c>
      <c r="H17" s="54" t="s">
        <v>70</v>
      </c>
      <c r="I17" s="51"/>
    </row>
    <row r="18" spans="1:9" s="8" customFormat="1" ht="30.6" x14ac:dyDescent="0.3">
      <c r="A18" s="22" t="s">
        <v>23</v>
      </c>
      <c r="B18" s="13">
        <v>1308</v>
      </c>
      <c r="C18" s="13">
        <v>429</v>
      </c>
      <c r="D18" s="13">
        <v>1145</v>
      </c>
      <c r="E18" s="21">
        <f>(D18/C18)*100</f>
        <v>266.89976689976686</v>
      </c>
      <c r="F18" s="13">
        <f>D18-B18</f>
        <v>-163</v>
      </c>
      <c r="G18" s="21">
        <f>(D18/B18)*100</f>
        <v>87.538226299694188</v>
      </c>
      <c r="H18" s="54" t="s">
        <v>70</v>
      </c>
      <c r="I18" s="51"/>
    </row>
    <row r="19" spans="1:9" s="8" customFormat="1" ht="61.2" x14ac:dyDescent="0.3">
      <c r="A19" s="22" t="s">
        <v>98</v>
      </c>
      <c r="B19" s="13">
        <v>2850</v>
      </c>
      <c r="C19" s="13">
        <v>482</v>
      </c>
      <c r="D19" s="13">
        <v>2168</v>
      </c>
      <c r="E19" s="21">
        <f>(D19/C19)*100</f>
        <v>449.79253112033194</v>
      </c>
      <c r="F19" s="13">
        <f>D19-B19</f>
        <v>-682</v>
      </c>
      <c r="G19" s="21">
        <f>(D19/B19)*100</f>
        <v>76.070175438596493</v>
      </c>
      <c r="H19" s="54"/>
      <c r="I19" s="51"/>
    </row>
    <row r="20" spans="1:9" s="8" customFormat="1" ht="28.2" x14ac:dyDescent="0.3">
      <c r="A20" s="20" t="s">
        <v>3</v>
      </c>
      <c r="B20" s="7">
        <f>B22</f>
        <v>8521</v>
      </c>
      <c r="C20" s="7">
        <f>C22</f>
        <v>14127</v>
      </c>
      <c r="D20" s="7">
        <f>D22</f>
        <v>8921</v>
      </c>
      <c r="E20" s="18">
        <f>(D20/C20)*100</f>
        <v>63.148580731931759</v>
      </c>
      <c r="F20" s="10">
        <f>D20-B20</f>
        <v>400</v>
      </c>
      <c r="G20" s="18">
        <f>(D20/B20)*100</f>
        <v>104.69428470836758</v>
      </c>
      <c r="H20" s="54" t="s">
        <v>69</v>
      </c>
      <c r="I20" s="51"/>
    </row>
    <row r="21" spans="1:9" s="8" customFormat="1" ht="11.4" customHeight="1" x14ac:dyDescent="0.3">
      <c r="A21" s="19" t="s">
        <v>21</v>
      </c>
      <c r="B21" s="13"/>
      <c r="C21" s="10"/>
      <c r="D21" s="13"/>
      <c r="E21" s="21"/>
      <c r="F21" s="13"/>
      <c r="G21" s="18"/>
      <c r="H21" s="54"/>
      <c r="I21" s="51"/>
    </row>
    <row r="22" spans="1:9" s="8" customFormat="1" ht="15.6" x14ac:dyDescent="0.3">
      <c r="A22" s="19" t="s">
        <v>24</v>
      </c>
      <c r="B22" s="9">
        <f>B24+B25+B26+B27+B28</f>
        <v>8521</v>
      </c>
      <c r="C22" s="9">
        <f>C24+C25+C26+C27+C28</f>
        <v>14127</v>
      </c>
      <c r="D22" s="9">
        <f>D24+D25+D26+D27+D28</f>
        <v>8921</v>
      </c>
      <c r="E22" s="21">
        <f t="shared" ref="E22" si="1">(D22/C22)*100</f>
        <v>63.148580731931759</v>
      </c>
      <c r="F22" s="13">
        <f t="shared" ref="F22" si="2">D22-B22</f>
        <v>400</v>
      </c>
      <c r="G22" s="21">
        <f>(D22/B22)*100</f>
        <v>104.69428470836758</v>
      </c>
      <c r="H22" s="54"/>
      <c r="I22" s="51"/>
    </row>
    <row r="23" spans="1:9" s="8" customFormat="1" ht="13.2" customHeight="1" x14ac:dyDescent="0.3">
      <c r="A23" s="19" t="s">
        <v>1</v>
      </c>
      <c r="B23" s="13"/>
      <c r="C23" s="10"/>
      <c r="D23" s="13"/>
      <c r="E23" s="21"/>
      <c r="F23" s="13"/>
      <c r="G23" s="21"/>
      <c r="H23" s="54"/>
      <c r="I23" s="51"/>
    </row>
    <row r="24" spans="1:9" s="8" customFormat="1" ht="20.399999999999999" x14ac:dyDescent="0.3">
      <c r="A24" s="23" t="s">
        <v>25</v>
      </c>
      <c r="B24" s="13">
        <v>4165</v>
      </c>
      <c r="C24" s="13">
        <v>6781</v>
      </c>
      <c r="D24" s="13">
        <v>4585</v>
      </c>
      <c r="E24" s="21">
        <f>(D24/C24)*100</f>
        <v>67.615395959298041</v>
      </c>
      <c r="F24" s="13">
        <f>D24-B24</f>
        <v>420</v>
      </c>
      <c r="G24" s="21">
        <f>(D24/B24)*100</f>
        <v>110.08403361344538</v>
      </c>
      <c r="H24" s="54"/>
      <c r="I24" s="51"/>
    </row>
    <row r="25" spans="1:9" s="8" customFormat="1" ht="30.6" x14ac:dyDescent="0.3">
      <c r="A25" s="23" t="s">
        <v>26</v>
      </c>
      <c r="B25" s="13">
        <v>25</v>
      </c>
      <c r="C25" s="13">
        <v>45</v>
      </c>
      <c r="D25" s="13">
        <v>25</v>
      </c>
      <c r="E25" s="21">
        <f>(D25/C25)*100</f>
        <v>55.555555555555557</v>
      </c>
      <c r="F25" s="13">
        <f>D25-B25</f>
        <v>0</v>
      </c>
      <c r="G25" s="21">
        <f>(D25/B25)*100</f>
        <v>100</v>
      </c>
      <c r="H25" s="54"/>
      <c r="I25" s="51"/>
    </row>
    <row r="26" spans="1:9" s="8" customFormat="1" ht="36.6" customHeight="1" x14ac:dyDescent="0.3">
      <c r="A26" s="23" t="s">
        <v>27</v>
      </c>
      <c r="B26" s="13">
        <v>4813</v>
      </c>
      <c r="C26" s="13">
        <v>8206</v>
      </c>
      <c r="D26" s="13">
        <v>4864</v>
      </c>
      <c r="E26" s="21">
        <f>(D26/C26)*100</f>
        <v>59.273702169144528</v>
      </c>
      <c r="F26" s="13">
        <f>D26-B26</f>
        <v>51</v>
      </c>
      <c r="G26" s="21">
        <f>(D26/B26)*100</f>
        <v>101.05963016829421</v>
      </c>
      <c r="H26" s="54"/>
      <c r="I26" s="51"/>
    </row>
    <row r="27" spans="1:9" s="8" customFormat="1" ht="35.4" customHeight="1" x14ac:dyDescent="0.3">
      <c r="A27" s="23" t="s">
        <v>28</v>
      </c>
      <c r="B27" s="9">
        <v>-482</v>
      </c>
      <c r="C27" s="13">
        <v>-905</v>
      </c>
      <c r="D27" s="9">
        <v>-553</v>
      </c>
      <c r="E27" s="21">
        <f>(D27/C27)*100</f>
        <v>61.1049723756906</v>
      </c>
      <c r="F27" s="13">
        <f>D27-B27</f>
        <v>-71</v>
      </c>
      <c r="G27" s="21">
        <f>(D27/B27)*100</f>
        <v>114.73029045643153</v>
      </c>
      <c r="H27" s="54"/>
      <c r="I27" s="51"/>
    </row>
    <row r="28" spans="1:9" s="8" customFormat="1" ht="61.2" x14ac:dyDescent="0.3">
      <c r="A28" s="23" t="s">
        <v>29</v>
      </c>
      <c r="B28" s="13"/>
      <c r="C28" s="13"/>
      <c r="D28" s="13"/>
      <c r="E28" s="21"/>
      <c r="F28" s="13"/>
      <c r="G28" s="21"/>
      <c r="H28" s="54"/>
      <c r="I28" s="51"/>
    </row>
    <row r="29" spans="1:9" s="8" customFormat="1" ht="28.2" x14ac:dyDescent="0.3">
      <c r="A29" s="20" t="s">
        <v>4</v>
      </c>
      <c r="B29" s="7">
        <f>B31+B32+B33</f>
        <v>1838</v>
      </c>
      <c r="C29" s="7">
        <f>C31+C32+C33</f>
        <v>2924</v>
      </c>
      <c r="D29" s="7">
        <f>D31+D32+D33</f>
        <v>2642</v>
      </c>
      <c r="E29" s="18">
        <f>(D29/C29)*100</f>
        <v>90.355677154582764</v>
      </c>
      <c r="F29" s="10">
        <f>D29-B29</f>
        <v>804</v>
      </c>
      <c r="G29" s="18">
        <f>(D29/B29)*100</f>
        <v>143.74319912948857</v>
      </c>
      <c r="H29" s="54" t="s">
        <v>70</v>
      </c>
      <c r="I29" s="51"/>
    </row>
    <row r="30" spans="1:9" s="8" customFormat="1" ht="11.4" customHeight="1" x14ac:dyDescent="0.3">
      <c r="A30" s="19" t="s">
        <v>21</v>
      </c>
      <c r="B30" s="13"/>
      <c r="C30" s="10"/>
      <c r="D30" s="13"/>
      <c r="E30" s="21"/>
      <c r="F30" s="13"/>
      <c r="G30" s="21"/>
      <c r="H30" s="54"/>
      <c r="I30" s="51"/>
    </row>
    <row r="31" spans="1:9" s="8" customFormat="1" ht="28.2" x14ac:dyDescent="0.3">
      <c r="A31" s="19" t="s">
        <v>30</v>
      </c>
      <c r="B31" s="13">
        <v>1233</v>
      </c>
      <c r="C31" s="13">
        <v>1962</v>
      </c>
      <c r="D31" s="13">
        <v>1898</v>
      </c>
      <c r="E31" s="21">
        <f>(D31/C31)*100</f>
        <v>96.73802242609581</v>
      </c>
      <c r="F31" s="13">
        <f t="shared" ref="F31:F41" si="3">D31-B31</f>
        <v>665</v>
      </c>
      <c r="G31" s="21">
        <f>(D31/B31)*100</f>
        <v>153.93349553933496</v>
      </c>
      <c r="H31" s="54" t="s">
        <v>70</v>
      </c>
      <c r="I31" s="51"/>
    </row>
    <row r="32" spans="1:9" s="8" customFormat="1" ht="36" x14ac:dyDescent="0.3">
      <c r="A32" s="19" t="s">
        <v>31</v>
      </c>
      <c r="B32" s="13">
        <v>605</v>
      </c>
      <c r="C32" s="13">
        <v>962</v>
      </c>
      <c r="D32" s="13">
        <v>744</v>
      </c>
      <c r="E32" s="21">
        <f>(D32/C32)*100</f>
        <v>77.338877338877339</v>
      </c>
      <c r="F32" s="13">
        <f t="shared" si="3"/>
        <v>139</v>
      </c>
      <c r="G32" s="21">
        <v>0</v>
      </c>
      <c r="H32" s="54" t="s">
        <v>70</v>
      </c>
      <c r="I32" s="51"/>
    </row>
    <row r="33" spans="1:9" s="8" customFormat="1" ht="12.6" customHeight="1" x14ac:dyDescent="0.3">
      <c r="A33" s="19" t="s">
        <v>32</v>
      </c>
      <c r="B33" s="13"/>
      <c r="C33" s="13"/>
      <c r="D33" s="13"/>
      <c r="E33" s="21">
        <v>0</v>
      </c>
      <c r="F33" s="13">
        <f t="shared" si="3"/>
        <v>0</v>
      </c>
      <c r="G33" s="21">
        <v>0</v>
      </c>
      <c r="H33" s="54"/>
      <c r="I33" s="51"/>
    </row>
    <row r="34" spans="1:9" ht="28.2" x14ac:dyDescent="0.3">
      <c r="A34" s="20" t="s">
        <v>22</v>
      </c>
      <c r="B34" s="10">
        <v>3400</v>
      </c>
      <c r="C34" s="10">
        <v>6315</v>
      </c>
      <c r="D34" s="10">
        <v>4238</v>
      </c>
      <c r="E34" s="21">
        <f>(D34/C34)*100</f>
        <v>67.110055423594616</v>
      </c>
      <c r="F34" s="10">
        <f t="shared" si="3"/>
        <v>838</v>
      </c>
      <c r="G34" s="18">
        <v>0</v>
      </c>
      <c r="H34" s="54" t="s">
        <v>70</v>
      </c>
      <c r="I34" s="43"/>
    </row>
    <row r="35" spans="1:9" ht="28.2" x14ac:dyDescent="0.3">
      <c r="A35" s="20" t="s">
        <v>5</v>
      </c>
      <c r="B35" s="10">
        <v>-74</v>
      </c>
      <c r="C35" s="10">
        <v>0</v>
      </c>
      <c r="D35" s="10">
        <v>-150</v>
      </c>
      <c r="E35" s="21" t="e">
        <f>(D35/C35)*100</f>
        <v>#DIV/0!</v>
      </c>
      <c r="F35" s="10">
        <f t="shared" si="3"/>
        <v>-76</v>
      </c>
      <c r="G35" s="18">
        <f t="shared" ref="G35:G41" si="4">(D35/B35)*100</f>
        <v>202.70270270270271</v>
      </c>
      <c r="H35" s="54" t="s">
        <v>70</v>
      </c>
      <c r="I35" s="43"/>
    </row>
    <row r="36" spans="1:9" ht="13.2" customHeight="1" x14ac:dyDescent="0.3">
      <c r="A36" s="20" t="s">
        <v>6</v>
      </c>
      <c r="B36" s="10">
        <v>950</v>
      </c>
      <c r="C36" s="10">
        <v>1039</v>
      </c>
      <c r="D36" s="10">
        <v>761</v>
      </c>
      <c r="E36" s="21">
        <f>(D36/C36)*100</f>
        <v>73.243503368623678</v>
      </c>
      <c r="F36" s="10">
        <f t="shared" si="3"/>
        <v>-189</v>
      </c>
      <c r="G36" s="18">
        <f t="shared" si="4"/>
        <v>80.10526315789474</v>
      </c>
      <c r="H36" s="54" t="s">
        <v>70</v>
      </c>
      <c r="I36" s="43"/>
    </row>
    <row r="37" spans="1:9" s="8" customFormat="1" ht="13.2" customHeight="1" x14ac:dyDescent="0.3">
      <c r="A37" s="20" t="s">
        <v>7</v>
      </c>
      <c r="B37" s="13">
        <v>19</v>
      </c>
      <c r="C37" s="13">
        <v>6525</v>
      </c>
      <c r="D37" s="13">
        <v>180</v>
      </c>
      <c r="E37" s="21">
        <f t="shared" ref="E37:E41" si="5">(D37/C37)*100</f>
        <v>2.7586206896551726</v>
      </c>
      <c r="F37" s="10">
        <f t="shared" si="3"/>
        <v>161</v>
      </c>
      <c r="G37" s="18">
        <f t="shared" si="4"/>
        <v>947.36842105263145</v>
      </c>
      <c r="H37" s="54"/>
      <c r="I37" s="51"/>
    </row>
    <row r="38" spans="1:9" s="8" customFormat="1" ht="13.2" customHeight="1" x14ac:dyDescent="0.3">
      <c r="A38" s="20" t="s">
        <v>8</v>
      </c>
      <c r="B38" s="13">
        <v>10700</v>
      </c>
      <c r="C38" s="13">
        <v>20839</v>
      </c>
      <c r="D38" s="13">
        <v>6412</v>
      </c>
      <c r="E38" s="21">
        <f t="shared" si="5"/>
        <v>30.76923076923077</v>
      </c>
      <c r="F38" s="10">
        <f t="shared" si="3"/>
        <v>-4288</v>
      </c>
      <c r="G38" s="18">
        <f t="shared" si="4"/>
        <v>59.925233644859809</v>
      </c>
      <c r="H38" s="54"/>
      <c r="I38" s="51"/>
    </row>
    <row r="39" spans="1:9" s="8" customFormat="1" ht="13.2" customHeight="1" x14ac:dyDescent="0.3">
      <c r="A39" s="60" t="s">
        <v>21</v>
      </c>
      <c r="B39" s="13"/>
      <c r="C39" s="13"/>
      <c r="D39" s="13"/>
      <c r="E39" s="21"/>
      <c r="F39" s="10"/>
      <c r="G39" s="18"/>
      <c r="H39" s="54"/>
      <c r="I39" s="51"/>
    </row>
    <row r="40" spans="1:9" s="8" customFormat="1" ht="15.6" x14ac:dyDescent="0.3">
      <c r="A40" s="60" t="s">
        <v>36</v>
      </c>
      <c r="B40" s="13">
        <v>9940</v>
      </c>
      <c r="C40" s="13">
        <v>13017</v>
      </c>
      <c r="D40" s="13">
        <v>5973</v>
      </c>
      <c r="E40" s="21">
        <f t="shared" si="5"/>
        <v>45.886148882230927</v>
      </c>
      <c r="F40" s="10">
        <f t="shared" si="3"/>
        <v>-3967</v>
      </c>
      <c r="G40" s="18">
        <f t="shared" si="4"/>
        <v>60.090543259557336</v>
      </c>
      <c r="H40" s="54"/>
      <c r="I40" s="51"/>
    </row>
    <row r="41" spans="1:9" s="8" customFormat="1" ht="15.6" x14ac:dyDescent="0.3">
      <c r="A41" s="60" t="s">
        <v>37</v>
      </c>
      <c r="B41" s="13">
        <v>760</v>
      </c>
      <c r="C41" s="13">
        <v>7822</v>
      </c>
      <c r="D41" s="13">
        <v>439</v>
      </c>
      <c r="E41" s="21">
        <f t="shared" si="5"/>
        <v>5.6123753515724877</v>
      </c>
      <c r="F41" s="10">
        <f t="shared" si="3"/>
        <v>-321</v>
      </c>
      <c r="G41" s="18">
        <f t="shared" si="4"/>
        <v>57.763157894736835</v>
      </c>
      <c r="H41" s="54"/>
      <c r="I41" s="51"/>
    </row>
    <row r="42" spans="1:9" ht="15" customHeight="1" x14ac:dyDescent="0.3">
      <c r="A42" s="20" t="s">
        <v>9</v>
      </c>
      <c r="B42" s="10">
        <v>1411</v>
      </c>
      <c r="C42" s="10">
        <v>2592</v>
      </c>
      <c r="D42" s="10">
        <v>1797</v>
      </c>
      <c r="E42" s="18">
        <f t="shared" ref="E42:E46" si="6">(D42/C42)*100</f>
        <v>69.328703703703709</v>
      </c>
      <c r="F42" s="10">
        <f t="shared" ref="F42:F46" si="7">D42-B42</f>
        <v>386</v>
      </c>
      <c r="G42" s="18">
        <f t="shared" ref="G42:G46" si="8">(D42/B42)*100</f>
        <v>127.35648476257973</v>
      </c>
      <c r="H42" s="54" t="s">
        <v>70</v>
      </c>
      <c r="I42" s="54" t="s">
        <v>64</v>
      </c>
    </row>
    <row r="43" spans="1:9" ht="25.2" hidden="1" customHeight="1" x14ac:dyDescent="0.3">
      <c r="A43" s="20" t="s">
        <v>100</v>
      </c>
      <c r="B43" s="10"/>
      <c r="C43" s="10">
        <v>0</v>
      </c>
      <c r="D43" s="10">
        <v>0</v>
      </c>
      <c r="E43" s="18" t="e">
        <f t="shared" si="6"/>
        <v>#DIV/0!</v>
      </c>
      <c r="F43" s="10">
        <f t="shared" si="7"/>
        <v>0</v>
      </c>
      <c r="G43" s="18" t="e">
        <f t="shared" si="8"/>
        <v>#DIV/0!</v>
      </c>
      <c r="H43" s="54"/>
      <c r="I43" s="54"/>
    </row>
    <row r="44" spans="1:9" ht="25.2" customHeight="1" x14ac:dyDescent="0.3">
      <c r="A44" s="20" t="s">
        <v>100</v>
      </c>
      <c r="B44" s="10">
        <v>0</v>
      </c>
      <c r="C44" s="10">
        <v>0</v>
      </c>
      <c r="D44" s="10">
        <v>0</v>
      </c>
      <c r="E44" s="18">
        <v>0</v>
      </c>
      <c r="F44" s="10">
        <v>0</v>
      </c>
      <c r="G44" s="18">
        <v>0</v>
      </c>
      <c r="H44" s="54"/>
      <c r="I44" s="54"/>
    </row>
    <row r="45" spans="1:9" ht="25.95" customHeight="1" x14ac:dyDescent="0.3">
      <c r="A45" s="20" t="s">
        <v>12</v>
      </c>
      <c r="B45" s="10">
        <v>0</v>
      </c>
      <c r="C45" s="10">
        <v>0</v>
      </c>
      <c r="D45" s="10">
        <v>0</v>
      </c>
      <c r="E45" s="18">
        <v>0</v>
      </c>
      <c r="F45" s="10">
        <f t="shared" si="7"/>
        <v>0</v>
      </c>
      <c r="G45" s="18">
        <v>0</v>
      </c>
      <c r="H45" s="54" t="s">
        <v>72</v>
      </c>
      <c r="I45" s="54" t="s">
        <v>65</v>
      </c>
    </row>
    <row r="46" spans="1:9" ht="39.6" customHeight="1" x14ac:dyDescent="0.3">
      <c r="A46" s="20" t="s">
        <v>13</v>
      </c>
      <c r="B46" s="7">
        <f>B48</f>
        <v>11678</v>
      </c>
      <c r="C46" s="7">
        <f>C48</f>
        <v>24659</v>
      </c>
      <c r="D46" s="7">
        <f>D48</f>
        <v>15089</v>
      </c>
      <c r="E46" s="18">
        <f t="shared" si="6"/>
        <v>61.190640334157905</v>
      </c>
      <c r="F46" s="10">
        <f t="shared" si="7"/>
        <v>3411</v>
      </c>
      <c r="G46" s="18">
        <f t="shared" si="8"/>
        <v>129.2087686247645</v>
      </c>
      <c r="H46" s="54" t="s">
        <v>72</v>
      </c>
      <c r="I46" s="54" t="s">
        <v>66</v>
      </c>
    </row>
    <row r="47" spans="1:9" s="8" customFormat="1" ht="13.95" customHeight="1" x14ac:dyDescent="0.3">
      <c r="A47" s="19" t="s">
        <v>21</v>
      </c>
      <c r="B47" s="14"/>
      <c r="C47" s="10"/>
      <c r="D47" s="14"/>
      <c r="E47" s="21"/>
      <c r="F47" s="13"/>
      <c r="G47" s="21"/>
      <c r="H47" s="54"/>
      <c r="I47" s="51"/>
    </row>
    <row r="48" spans="1:9" s="8" customFormat="1" ht="13.95" customHeight="1" x14ac:dyDescent="0.3">
      <c r="A48" s="19" t="s">
        <v>33</v>
      </c>
      <c r="B48" s="11">
        <v>11678</v>
      </c>
      <c r="C48" s="13">
        <v>24659</v>
      </c>
      <c r="D48" s="11">
        <v>15089</v>
      </c>
      <c r="E48" s="21">
        <f>(D48/C48)*100</f>
        <v>61.190640334157905</v>
      </c>
      <c r="F48" s="13">
        <f>D48-B48</f>
        <v>3411</v>
      </c>
      <c r="G48" s="21">
        <f>(D48/B48)*100</f>
        <v>129.2087686247645</v>
      </c>
      <c r="H48" s="54"/>
      <c r="I48" s="51"/>
    </row>
    <row r="49" spans="1:9" ht="13.95" customHeight="1" x14ac:dyDescent="0.3">
      <c r="A49" s="20" t="s">
        <v>14</v>
      </c>
      <c r="B49" s="12">
        <v>59</v>
      </c>
      <c r="C49" s="10">
        <v>36</v>
      </c>
      <c r="D49" s="12">
        <v>46</v>
      </c>
      <c r="E49" s="18">
        <f t="shared" ref="E49" si="9">(D49/C49)*100</f>
        <v>127.77777777777777</v>
      </c>
      <c r="F49" s="10">
        <f t="shared" ref="F49:F51" si="10">D49-B49</f>
        <v>-13</v>
      </c>
      <c r="G49" s="18">
        <v>0</v>
      </c>
      <c r="H49" s="54" t="s">
        <v>68</v>
      </c>
      <c r="I49" s="43"/>
    </row>
    <row r="50" spans="1:9" ht="13.95" hidden="1" customHeight="1" x14ac:dyDescent="0.3">
      <c r="A50" s="20" t="s">
        <v>41</v>
      </c>
      <c r="B50" s="12"/>
      <c r="C50" s="10"/>
      <c r="D50" s="12"/>
      <c r="E50" s="18">
        <v>0</v>
      </c>
      <c r="F50" s="10">
        <f t="shared" si="10"/>
        <v>0</v>
      </c>
      <c r="G50" s="18">
        <v>0</v>
      </c>
      <c r="H50" s="55"/>
      <c r="I50" s="43"/>
    </row>
    <row r="51" spans="1:9" ht="28.2" x14ac:dyDescent="0.3">
      <c r="A51" s="20" t="s">
        <v>34</v>
      </c>
      <c r="B51" s="12">
        <v>2463</v>
      </c>
      <c r="C51" s="10">
        <v>3873</v>
      </c>
      <c r="D51" s="12">
        <v>2623</v>
      </c>
      <c r="E51" s="18">
        <f>(D51/C51)*100</f>
        <v>67.725277562612959</v>
      </c>
      <c r="F51" s="10">
        <f t="shared" si="10"/>
        <v>160</v>
      </c>
      <c r="G51" s="18">
        <f>(D51/B51)*100</f>
        <v>106.49614291514413</v>
      </c>
      <c r="H51" s="54" t="s">
        <v>67</v>
      </c>
      <c r="I51" s="54" t="s">
        <v>67</v>
      </c>
    </row>
    <row r="52" spans="1:9" ht="15" customHeight="1" x14ac:dyDescent="0.3">
      <c r="A52" s="20" t="s">
        <v>18</v>
      </c>
      <c r="B52" s="12">
        <v>10309</v>
      </c>
      <c r="C52" s="10">
        <v>16977</v>
      </c>
      <c r="D52" s="12">
        <v>13511</v>
      </c>
      <c r="E52" s="18">
        <f>(D52/C52)*100</f>
        <v>79.584143252635926</v>
      </c>
      <c r="F52" s="10">
        <f>D52-B52</f>
        <v>3202</v>
      </c>
      <c r="G52" s="18">
        <f>(D52/B52)*100</f>
        <v>131.06023862644292</v>
      </c>
      <c r="H52" s="54" t="s">
        <v>72</v>
      </c>
      <c r="I52" s="54" t="s">
        <v>66</v>
      </c>
    </row>
    <row r="53" spans="1:9" ht="15" customHeight="1" x14ac:dyDescent="0.3">
      <c r="A53" s="20" t="s">
        <v>83</v>
      </c>
      <c r="B53" s="12">
        <v>487</v>
      </c>
      <c r="C53" s="10">
        <v>829</v>
      </c>
      <c r="D53" s="12">
        <v>438</v>
      </c>
      <c r="E53" s="18">
        <f>(D53/C53)*100</f>
        <v>52.834740651387214</v>
      </c>
      <c r="F53" s="10">
        <f>D53-B53</f>
        <v>-49</v>
      </c>
      <c r="G53" s="18">
        <v>0</v>
      </c>
      <c r="H53" s="54"/>
      <c r="I53" s="54"/>
    </row>
    <row r="54" spans="1:9" ht="15" customHeight="1" x14ac:dyDescent="0.3">
      <c r="A54" s="20" t="s">
        <v>15</v>
      </c>
      <c r="B54" s="12">
        <v>436</v>
      </c>
      <c r="C54" s="10">
        <v>721</v>
      </c>
      <c r="D54" s="12">
        <v>733</v>
      </c>
      <c r="E54" s="18">
        <f>(D54/C54)*100</f>
        <v>101.66435506241331</v>
      </c>
      <c r="F54" s="10">
        <f>D54-B54</f>
        <v>297</v>
      </c>
      <c r="G54" s="18">
        <f>(D54/B54)*100</f>
        <v>168.11926605504587</v>
      </c>
      <c r="H54" s="54" t="s">
        <v>73</v>
      </c>
      <c r="I54" s="54" t="s">
        <v>65</v>
      </c>
    </row>
    <row r="55" spans="1:9" ht="15" customHeight="1" x14ac:dyDescent="0.3">
      <c r="A55" s="20" t="s">
        <v>16</v>
      </c>
      <c r="B55" s="12">
        <v>0</v>
      </c>
      <c r="C55" s="10">
        <v>0</v>
      </c>
      <c r="D55" s="12">
        <v>0</v>
      </c>
      <c r="E55" s="18">
        <v>0</v>
      </c>
      <c r="F55" s="10">
        <f>D55-B55</f>
        <v>0</v>
      </c>
      <c r="G55" s="18">
        <v>0</v>
      </c>
      <c r="H55" s="54" t="s">
        <v>72</v>
      </c>
      <c r="I55" s="54" t="s">
        <v>65</v>
      </c>
    </row>
    <row r="56" spans="1:9" ht="15.6" x14ac:dyDescent="0.3">
      <c r="A56" s="20" t="s">
        <v>17</v>
      </c>
      <c r="B56" s="12">
        <v>0</v>
      </c>
      <c r="C56" s="10">
        <v>240</v>
      </c>
      <c r="D56" s="12">
        <v>70</v>
      </c>
      <c r="E56" s="18">
        <v>0</v>
      </c>
      <c r="F56" s="10">
        <f>D56-B56</f>
        <v>70</v>
      </c>
      <c r="G56" s="18">
        <v>0</v>
      </c>
      <c r="H56" s="54"/>
      <c r="I56" s="54"/>
    </row>
    <row r="57" spans="1:9" s="26" customFormat="1" ht="15.6" customHeight="1" x14ac:dyDescent="0.3">
      <c r="A57" s="24" t="s">
        <v>43</v>
      </c>
      <c r="B57" s="33">
        <v>511707</v>
      </c>
      <c r="C57" s="34">
        <v>933176</v>
      </c>
      <c r="D57" s="33">
        <v>565954</v>
      </c>
      <c r="E57" s="35">
        <f t="shared" ref="E57:E99" si="11">D57/C57*100</f>
        <v>60.648152117071163</v>
      </c>
      <c r="F57" s="34">
        <f t="shared" ref="F57:F99" si="12">D57-B57</f>
        <v>54247</v>
      </c>
      <c r="G57" s="35">
        <f t="shared" ref="G57:G99" si="13">D57/B57*100</f>
        <v>110.60118388061919</v>
      </c>
      <c r="H57" s="54" t="s">
        <v>72</v>
      </c>
      <c r="I57" s="54" t="s">
        <v>65</v>
      </c>
    </row>
    <row r="58" spans="1:9" s="28" customFormat="1" ht="39.6" x14ac:dyDescent="0.3">
      <c r="A58" s="27" t="s">
        <v>44</v>
      </c>
      <c r="B58" s="36">
        <v>523689</v>
      </c>
      <c r="C58" s="37">
        <v>934212</v>
      </c>
      <c r="D58" s="36">
        <v>568045</v>
      </c>
      <c r="E58" s="38">
        <f t="shared" si="11"/>
        <v>60.804720984102111</v>
      </c>
      <c r="F58" s="37">
        <f t="shared" si="12"/>
        <v>44356</v>
      </c>
      <c r="G58" s="38">
        <f t="shared" si="13"/>
        <v>108.4699124862275</v>
      </c>
      <c r="H58" s="49"/>
      <c r="I58" s="45"/>
    </row>
    <row r="59" spans="1:9" s="26" customFormat="1" ht="26.4" x14ac:dyDescent="0.3">
      <c r="A59" s="29" t="s">
        <v>45</v>
      </c>
      <c r="B59" s="36">
        <v>42401</v>
      </c>
      <c r="C59" s="39">
        <v>82192</v>
      </c>
      <c r="D59" s="36">
        <v>75455</v>
      </c>
      <c r="E59" s="38">
        <f t="shared" si="11"/>
        <v>91.8033385244306</v>
      </c>
      <c r="F59" s="37">
        <f t="shared" si="12"/>
        <v>33054</v>
      </c>
      <c r="G59" s="38">
        <f t="shared" si="13"/>
        <v>177.95570859177849</v>
      </c>
      <c r="H59" s="50"/>
      <c r="I59" s="46"/>
    </row>
    <row r="60" spans="1:9" s="26" customFormat="1" ht="27.6" customHeight="1" x14ac:dyDescent="0.3">
      <c r="A60" s="29" t="s">
        <v>46</v>
      </c>
      <c r="B60" s="36">
        <v>27873</v>
      </c>
      <c r="C60" s="39">
        <v>71819</v>
      </c>
      <c r="D60" s="36">
        <v>60380</v>
      </c>
      <c r="E60" s="38">
        <f t="shared" si="11"/>
        <v>84.072459934000747</v>
      </c>
      <c r="F60" s="37">
        <f t="shared" si="12"/>
        <v>32507</v>
      </c>
      <c r="G60" s="38">
        <f t="shared" si="13"/>
        <v>216.62540810102965</v>
      </c>
      <c r="H60" s="50"/>
      <c r="I60" s="46"/>
    </row>
    <row r="61" spans="1:9" s="26" customFormat="1" ht="14.25" hidden="1" customHeight="1" x14ac:dyDescent="0.3">
      <c r="A61" s="29" t="s">
        <v>89</v>
      </c>
      <c r="B61" s="36">
        <v>0</v>
      </c>
      <c r="C61" s="39">
        <v>0</v>
      </c>
      <c r="D61" s="36">
        <v>0</v>
      </c>
      <c r="E61" s="38" t="e">
        <f t="shared" si="11"/>
        <v>#DIV/0!</v>
      </c>
      <c r="F61" s="37">
        <f t="shared" si="12"/>
        <v>0</v>
      </c>
      <c r="G61" s="38">
        <v>0</v>
      </c>
      <c r="H61" s="50"/>
      <c r="I61" s="46"/>
    </row>
    <row r="62" spans="1:9" s="30" customFormat="1" ht="39.6" x14ac:dyDescent="0.3">
      <c r="A62" s="29" t="s">
        <v>61</v>
      </c>
      <c r="B62" s="40">
        <v>11575</v>
      </c>
      <c r="C62" s="39">
        <v>10373</v>
      </c>
      <c r="D62" s="40">
        <v>15075</v>
      </c>
      <c r="E62" s="38">
        <f t="shared" si="11"/>
        <v>145.32922009061988</v>
      </c>
      <c r="F62" s="37">
        <f t="shared" si="12"/>
        <v>3500</v>
      </c>
      <c r="G62" s="38">
        <f t="shared" si="13"/>
        <v>130.23758099352051</v>
      </c>
      <c r="H62" s="52"/>
      <c r="I62" s="47"/>
    </row>
    <row r="63" spans="1:9" s="30" customFormat="1" ht="15.6" x14ac:dyDescent="0.3">
      <c r="A63" s="29" t="s">
        <v>89</v>
      </c>
      <c r="B63" s="36">
        <v>2953</v>
      </c>
      <c r="C63" s="39">
        <v>0</v>
      </c>
      <c r="D63" s="36">
        <v>0</v>
      </c>
      <c r="E63" s="38" t="e">
        <f t="shared" si="11"/>
        <v>#DIV/0!</v>
      </c>
      <c r="F63" s="37">
        <f t="shared" si="12"/>
        <v>-2953</v>
      </c>
      <c r="G63" s="38">
        <v>0</v>
      </c>
      <c r="H63" s="52"/>
      <c r="I63" s="47"/>
    </row>
    <row r="64" spans="1:9" s="30" customFormat="1" ht="26.4" x14ac:dyDescent="0.3">
      <c r="A64" s="27" t="s">
        <v>47</v>
      </c>
      <c r="B64" s="40">
        <v>143074</v>
      </c>
      <c r="C64" s="37">
        <v>250066</v>
      </c>
      <c r="D64" s="40">
        <v>136796</v>
      </c>
      <c r="E64" s="38">
        <f t="shared" si="11"/>
        <v>54.703958155047076</v>
      </c>
      <c r="F64" s="37">
        <f t="shared" si="12"/>
        <v>-6278</v>
      </c>
      <c r="G64" s="38">
        <f t="shared" si="13"/>
        <v>95.6120608915666</v>
      </c>
      <c r="H64" s="52"/>
      <c r="I64" s="47"/>
    </row>
    <row r="65" spans="1:9" s="30" customFormat="1" ht="52.8" x14ac:dyDescent="0.3">
      <c r="A65" s="62" t="s">
        <v>81</v>
      </c>
      <c r="B65" s="40">
        <v>0</v>
      </c>
      <c r="C65" s="37">
        <v>13914</v>
      </c>
      <c r="D65" s="40">
        <v>13910</v>
      </c>
      <c r="E65" s="38">
        <f t="shared" si="11"/>
        <v>99.971251976426629</v>
      </c>
      <c r="F65" s="37">
        <f t="shared" si="12"/>
        <v>13910</v>
      </c>
      <c r="G65" s="38" t="e">
        <f t="shared" si="13"/>
        <v>#DIV/0!</v>
      </c>
      <c r="H65" s="52"/>
      <c r="I65" s="47"/>
    </row>
    <row r="66" spans="1:9" s="30" customFormat="1" ht="66" customHeight="1" x14ac:dyDescent="0.3">
      <c r="A66" s="31" t="s">
        <v>97</v>
      </c>
      <c r="B66" s="40">
        <v>237</v>
      </c>
      <c r="C66" s="37">
        <v>2481</v>
      </c>
      <c r="D66" s="40">
        <v>2481</v>
      </c>
      <c r="E66" s="38">
        <f t="shared" si="11"/>
        <v>100</v>
      </c>
      <c r="F66" s="37">
        <f t="shared" si="12"/>
        <v>2244</v>
      </c>
      <c r="G66" s="38">
        <f t="shared" si="13"/>
        <v>1046.8354430379748</v>
      </c>
      <c r="H66" s="52"/>
      <c r="I66" s="47"/>
    </row>
    <row r="67" spans="1:9" s="30" customFormat="1" ht="66" customHeight="1" x14ac:dyDescent="0.3">
      <c r="A67" s="31" t="s">
        <v>105</v>
      </c>
      <c r="B67" s="40">
        <v>0</v>
      </c>
      <c r="C67" s="37">
        <v>3595</v>
      </c>
      <c r="D67" s="40">
        <v>2206</v>
      </c>
      <c r="E67" s="38">
        <f t="shared" si="11"/>
        <v>61.363004172461757</v>
      </c>
      <c r="F67" s="37">
        <f t="shared" si="12"/>
        <v>2206</v>
      </c>
      <c r="G67" s="38" t="e">
        <f t="shared" si="13"/>
        <v>#DIV/0!</v>
      </c>
      <c r="H67" s="52"/>
      <c r="I67" s="47"/>
    </row>
    <row r="68" spans="1:9" s="30" customFormat="1" ht="53.4" customHeight="1" x14ac:dyDescent="0.3">
      <c r="A68" s="31" t="s">
        <v>109</v>
      </c>
      <c r="B68" s="40">
        <v>0</v>
      </c>
      <c r="C68" s="37">
        <v>157854</v>
      </c>
      <c r="D68" s="40">
        <v>95911</v>
      </c>
      <c r="E68" s="38">
        <f t="shared" si="11"/>
        <v>60.759309235115985</v>
      </c>
      <c r="F68" s="37">
        <f t="shared" si="12"/>
        <v>95911</v>
      </c>
      <c r="G68" s="38" t="e">
        <f t="shared" si="13"/>
        <v>#DIV/0!</v>
      </c>
      <c r="H68" s="52"/>
      <c r="I68" s="47"/>
    </row>
    <row r="69" spans="1:9" s="30" customFormat="1" ht="54.6" customHeight="1" x14ac:dyDescent="0.3">
      <c r="A69" s="29" t="s">
        <v>53</v>
      </c>
      <c r="B69" s="40">
        <v>0</v>
      </c>
      <c r="C69" s="39">
        <v>0</v>
      </c>
      <c r="D69" s="40">
        <v>0</v>
      </c>
      <c r="E69" s="38" t="e">
        <f t="shared" si="11"/>
        <v>#DIV/0!</v>
      </c>
      <c r="F69" s="37">
        <v>0</v>
      </c>
      <c r="G69" s="38" t="e">
        <f t="shared" si="13"/>
        <v>#DIV/0!</v>
      </c>
      <c r="H69" s="52"/>
      <c r="I69" s="47"/>
    </row>
    <row r="70" spans="1:9" s="30" customFormat="1" ht="42.6" customHeight="1" x14ac:dyDescent="0.3">
      <c r="A70" s="29" t="s">
        <v>62</v>
      </c>
      <c r="B70" s="40">
        <v>0</v>
      </c>
      <c r="C70" s="39">
        <v>10815</v>
      </c>
      <c r="D70" s="40">
        <v>2795</v>
      </c>
      <c r="E70" s="38">
        <f t="shared" si="11"/>
        <v>25.843735552473419</v>
      </c>
      <c r="F70" s="37">
        <f t="shared" si="12"/>
        <v>2795</v>
      </c>
      <c r="G70" s="38" t="e">
        <f t="shared" si="13"/>
        <v>#DIV/0!</v>
      </c>
      <c r="H70" s="52"/>
      <c r="I70" s="47"/>
    </row>
    <row r="71" spans="1:9" s="30" customFormat="1" ht="53.4" customHeight="1" x14ac:dyDescent="0.3">
      <c r="A71" s="29" t="s">
        <v>63</v>
      </c>
      <c r="B71" s="40">
        <v>1700</v>
      </c>
      <c r="C71" s="39">
        <v>811</v>
      </c>
      <c r="D71" s="40">
        <v>811</v>
      </c>
      <c r="E71" s="38">
        <f t="shared" si="11"/>
        <v>100</v>
      </c>
      <c r="F71" s="37">
        <f t="shared" si="12"/>
        <v>-889</v>
      </c>
      <c r="G71" s="38">
        <f t="shared" si="13"/>
        <v>47.705882352941174</v>
      </c>
      <c r="H71" s="52"/>
      <c r="I71" s="47"/>
    </row>
    <row r="72" spans="1:9" s="30" customFormat="1" ht="30" customHeight="1" x14ac:dyDescent="0.3">
      <c r="A72" s="61" t="s">
        <v>78</v>
      </c>
      <c r="B72" s="40">
        <v>1790</v>
      </c>
      <c r="C72" s="39">
        <v>3509</v>
      </c>
      <c r="D72" s="40">
        <v>3509</v>
      </c>
      <c r="E72" s="38">
        <f t="shared" si="11"/>
        <v>100</v>
      </c>
      <c r="F72" s="37">
        <f t="shared" si="12"/>
        <v>1719</v>
      </c>
      <c r="G72" s="38">
        <f t="shared" si="13"/>
        <v>196.03351955307261</v>
      </c>
      <c r="H72" s="52"/>
      <c r="I72" s="47"/>
    </row>
    <row r="73" spans="1:9" s="30" customFormat="1" ht="39.6" customHeight="1" x14ac:dyDescent="0.3">
      <c r="A73" s="61" t="s">
        <v>84</v>
      </c>
      <c r="B73" s="40">
        <v>0</v>
      </c>
      <c r="C73" s="39">
        <v>0</v>
      </c>
      <c r="D73" s="40">
        <v>0</v>
      </c>
      <c r="E73" s="38" t="e">
        <f t="shared" si="11"/>
        <v>#DIV/0!</v>
      </c>
      <c r="F73" s="37">
        <f t="shared" si="12"/>
        <v>0</v>
      </c>
      <c r="G73" s="38" t="e">
        <f t="shared" si="13"/>
        <v>#DIV/0!</v>
      </c>
      <c r="H73" s="52"/>
      <c r="I73" s="47"/>
    </row>
    <row r="74" spans="1:9" s="30" customFormat="1" ht="68.400000000000006" customHeight="1" x14ac:dyDescent="0.3">
      <c r="A74" s="61" t="s">
        <v>95</v>
      </c>
      <c r="B74" s="40">
        <v>21609</v>
      </c>
      <c r="C74" s="39">
        <v>0</v>
      </c>
      <c r="D74" s="40">
        <v>0</v>
      </c>
      <c r="E74" s="38" t="e">
        <f t="shared" si="11"/>
        <v>#DIV/0!</v>
      </c>
      <c r="F74" s="37">
        <f t="shared" si="12"/>
        <v>-21609</v>
      </c>
      <c r="G74" s="38">
        <f t="shared" si="13"/>
        <v>0</v>
      </c>
      <c r="H74" s="52"/>
      <c r="I74" s="47"/>
    </row>
    <row r="75" spans="1:9" s="30" customFormat="1" ht="66" customHeight="1" x14ac:dyDescent="0.3">
      <c r="A75" s="61" t="s">
        <v>90</v>
      </c>
      <c r="B75" s="40">
        <v>3486</v>
      </c>
      <c r="C75" s="39">
        <v>9914</v>
      </c>
      <c r="D75" s="40">
        <v>3606</v>
      </c>
      <c r="E75" s="38">
        <f t="shared" si="11"/>
        <v>36.372806132741573</v>
      </c>
      <c r="F75" s="37">
        <f t="shared" si="12"/>
        <v>120</v>
      </c>
      <c r="G75" s="38">
        <f t="shared" si="13"/>
        <v>103.44234079173837</v>
      </c>
      <c r="H75" s="52"/>
      <c r="I75" s="47"/>
    </row>
    <row r="76" spans="1:9" s="30" customFormat="1" ht="55.2" customHeight="1" x14ac:dyDescent="0.3">
      <c r="A76" s="61" t="s">
        <v>96</v>
      </c>
      <c r="B76" s="40">
        <v>0</v>
      </c>
      <c r="C76" s="39">
        <v>0</v>
      </c>
      <c r="D76" s="40">
        <v>0</v>
      </c>
      <c r="E76" s="38" t="e">
        <f t="shared" si="11"/>
        <v>#DIV/0!</v>
      </c>
      <c r="F76" s="37">
        <f t="shared" si="12"/>
        <v>0</v>
      </c>
      <c r="G76" s="38" t="e">
        <f t="shared" si="13"/>
        <v>#DIV/0!</v>
      </c>
      <c r="H76" s="52"/>
      <c r="I76" s="47"/>
    </row>
    <row r="77" spans="1:9" s="30" customFormat="1" ht="17.399999999999999" customHeight="1" x14ac:dyDescent="0.3">
      <c r="A77" s="61" t="s">
        <v>79</v>
      </c>
      <c r="B77" s="40">
        <v>255</v>
      </c>
      <c r="C77" s="39">
        <v>255</v>
      </c>
      <c r="D77" s="40">
        <v>255</v>
      </c>
      <c r="E77" s="38">
        <f t="shared" si="11"/>
        <v>100</v>
      </c>
      <c r="F77" s="37">
        <f t="shared" si="12"/>
        <v>0</v>
      </c>
      <c r="G77" s="38"/>
      <c r="H77" s="52"/>
      <c r="I77" s="47"/>
    </row>
    <row r="78" spans="1:9" s="30" customFormat="1" ht="40.5" customHeight="1" x14ac:dyDescent="0.3">
      <c r="A78" s="61" t="s">
        <v>103</v>
      </c>
      <c r="B78" s="40">
        <v>38105</v>
      </c>
      <c r="C78" s="39">
        <v>0</v>
      </c>
      <c r="D78" s="40">
        <v>0</v>
      </c>
      <c r="E78" s="38" t="e">
        <f t="shared" si="11"/>
        <v>#DIV/0!</v>
      </c>
      <c r="F78" s="37">
        <f t="shared" si="12"/>
        <v>-38105</v>
      </c>
      <c r="G78" s="38"/>
      <c r="H78" s="52"/>
      <c r="I78" s="47"/>
    </row>
    <row r="79" spans="1:9" s="30" customFormat="1" ht="30" customHeight="1" x14ac:dyDescent="0.3">
      <c r="A79" s="61" t="s">
        <v>80</v>
      </c>
      <c r="B79" s="40">
        <v>136</v>
      </c>
      <c r="C79" s="39">
        <v>5733</v>
      </c>
      <c r="D79" s="40">
        <v>1435</v>
      </c>
      <c r="E79" s="38">
        <f t="shared" si="11"/>
        <v>25.03052503052503</v>
      </c>
      <c r="F79" s="37">
        <f t="shared" si="12"/>
        <v>1299</v>
      </c>
      <c r="G79" s="38">
        <f t="shared" si="13"/>
        <v>1055.1470588235293</v>
      </c>
      <c r="H79" s="52"/>
      <c r="I79" s="47"/>
    </row>
    <row r="80" spans="1:9" s="30" customFormat="1" ht="39.6" x14ac:dyDescent="0.3">
      <c r="A80" s="63" t="s">
        <v>104</v>
      </c>
      <c r="B80" s="40">
        <v>86</v>
      </c>
      <c r="C80" s="39">
        <v>0</v>
      </c>
      <c r="D80" s="40">
        <v>0</v>
      </c>
      <c r="E80" s="38" t="e">
        <f t="shared" si="11"/>
        <v>#DIV/0!</v>
      </c>
      <c r="F80" s="37"/>
      <c r="G80" s="38"/>
      <c r="H80" s="52"/>
      <c r="I80" s="47"/>
    </row>
    <row r="81" spans="1:9" s="30" customFormat="1" ht="68.400000000000006" customHeight="1" x14ac:dyDescent="0.3">
      <c r="A81" s="29" t="s">
        <v>82</v>
      </c>
      <c r="B81" s="40">
        <v>3482</v>
      </c>
      <c r="C81" s="39">
        <v>0</v>
      </c>
      <c r="D81" s="40">
        <v>0</v>
      </c>
      <c r="E81" s="38" t="e">
        <f t="shared" si="11"/>
        <v>#DIV/0!</v>
      </c>
      <c r="F81" s="37">
        <f t="shared" si="12"/>
        <v>-3482</v>
      </c>
      <c r="G81" s="38">
        <f t="shared" si="13"/>
        <v>0</v>
      </c>
      <c r="H81" s="52"/>
      <c r="I81" s="47"/>
    </row>
    <row r="82" spans="1:9" s="30" customFormat="1" ht="71.400000000000006" customHeight="1" x14ac:dyDescent="0.3">
      <c r="A82" s="29" t="s">
        <v>85</v>
      </c>
      <c r="B82" s="40">
        <v>0</v>
      </c>
      <c r="C82" s="39">
        <v>0</v>
      </c>
      <c r="D82" s="40">
        <v>0</v>
      </c>
      <c r="E82" s="38" t="e">
        <f t="shared" si="11"/>
        <v>#DIV/0!</v>
      </c>
      <c r="F82" s="37">
        <f t="shared" si="12"/>
        <v>0</v>
      </c>
      <c r="G82" s="38" t="e">
        <f t="shared" si="13"/>
        <v>#DIV/0!</v>
      </c>
      <c r="H82" s="52"/>
      <c r="I82" s="47"/>
    </row>
    <row r="83" spans="1:9" s="30" customFormat="1" ht="40.200000000000003" customHeight="1" x14ac:dyDescent="0.3">
      <c r="A83" s="29" t="s">
        <v>86</v>
      </c>
      <c r="B83" s="40">
        <v>0</v>
      </c>
      <c r="C83" s="39">
        <v>0</v>
      </c>
      <c r="D83" s="40">
        <v>0</v>
      </c>
      <c r="E83" s="38"/>
      <c r="F83" s="37">
        <f t="shared" si="12"/>
        <v>0</v>
      </c>
      <c r="G83" s="38" t="e">
        <f t="shared" si="13"/>
        <v>#DIV/0!</v>
      </c>
      <c r="H83" s="52"/>
      <c r="I83" s="47"/>
    </row>
    <row r="84" spans="1:9" s="30" customFormat="1" ht="105" customHeight="1" x14ac:dyDescent="0.3">
      <c r="A84" s="29" t="s">
        <v>87</v>
      </c>
      <c r="B84" s="40">
        <v>36009</v>
      </c>
      <c r="C84" s="39">
        <v>0</v>
      </c>
      <c r="D84" s="40">
        <v>0</v>
      </c>
      <c r="E84" s="38"/>
      <c r="F84" s="37">
        <f t="shared" si="12"/>
        <v>-36009</v>
      </c>
      <c r="G84" s="38">
        <f t="shared" si="13"/>
        <v>0</v>
      </c>
      <c r="H84" s="52"/>
      <c r="I84" s="47"/>
    </row>
    <row r="85" spans="1:9" s="30" customFormat="1" ht="81" customHeight="1" x14ac:dyDescent="0.3">
      <c r="A85" s="29" t="s">
        <v>88</v>
      </c>
      <c r="B85" s="40">
        <v>14367</v>
      </c>
      <c r="C85" s="39">
        <v>15677</v>
      </c>
      <c r="D85" s="40">
        <v>0</v>
      </c>
      <c r="E85" s="38"/>
      <c r="F85" s="37">
        <f t="shared" si="12"/>
        <v>-14367</v>
      </c>
      <c r="G85" s="38">
        <f t="shared" si="13"/>
        <v>0</v>
      </c>
      <c r="H85" s="52"/>
      <c r="I85" s="47"/>
    </row>
    <row r="86" spans="1:9" s="30" customFormat="1" ht="43.8" customHeight="1" x14ac:dyDescent="0.3">
      <c r="A86" s="29" t="s">
        <v>106</v>
      </c>
      <c r="B86" s="40">
        <v>0</v>
      </c>
      <c r="C86" s="39">
        <v>0</v>
      </c>
      <c r="D86" s="40">
        <v>0</v>
      </c>
      <c r="E86" s="38">
        <v>0</v>
      </c>
      <c r="F86" s="37">
        <f t="shared" si="12"/>
        <v>0</v>
      </c>
      <c r="G86" s="38">
        <v>0</v>
      </c>
      <c r="H86" s="52"/>
      <c r="I86" s="47"/>
    </row>
    <row r="87" spans="1:9" s="30" customFormat="1" ht="29.4" customHeight="1" x14ac:dyDescent="0.3">
      <c r="A87" s="29" t="s">
        <v>101</v>
      </c>
      <c r="B87" s="40">
        <v>0</v>
      </c>
      <c r="C87" s="39">
        <v>0</v>
      </c>
      <c r="D87" s="40">
        <v>0</v>
      </c>
      <c r="E87" s="38">
        <v>0</v>
      </c>
      <c r="F87" s="37">
        <f t="shared" si="12"/>
        <v>0</v>
      </c>
      <c r="G87" s="38">
        <v>0</v>
      </c>
      <c r="H87" s="52"/>
      <c r="I87" s="47"/>
    </row>
    <row r="88" spans="1:9" s="30" customFormat="1" ht="15" customHeight="1" x14ac:dyDescent="0.3">
      <c r="A88" s="29" t="s">
        <v>54</v>
      </c>
      <c r="B88" s="40">
        <v>21812</v>
      </c>
      <c r="C88" s="39">
        <v>25508</v>
      </c>
      <c r="D88" s="40">
        <v>9877</v>
      </c>
      <c r="E88" s="38">
        <f>D88/C88*100</f>
        <v>38.7211855104281</v>
      </c>
      <c r="F88" s="37">
        <f>D88-B88</f>
        <v>-11935</v>
      </c>
      <c r="G88" s="38">
        <f t="shared" si="13"/>
        <v>45.282413350449296</v>
      </c>
      <c r="H88" s="52"/>
      <c r="I88" s="47"/>
    </row>
    <row r="89" spans="1:9" s="26" customFormat="1" ht="26.4" x14ac:dyDescent="0.3">
      <c r="A89" s="27" t="s">
        <v>48</v>
      </c>
      <c r="B89" s="40">
        <v>337811</v>
      </c>
      <c r="C89" s="37">
        <v>515146</v>
      </c>
      <c r="D89" s="40">
        <v>324021</v>
      </c>
      <c r="E89" s="38">
        <f t="shared" si="11"/>
        <v>62.898867505522702</v>
      </c>
      <c r="F89" s="37">
        <f t="shared" si="12"/>
        <v>-13790</v>
      </c>
      <c r="G89" s="38">
        <f t="shared" si="13"/>
        <v>95.917835712869021</v>
      </c>
      <c r="H89" s="50"/>
      <c r="I89" s="46"/>
    </row>
    <row r="90" spans="1:9" s="26" customFormat="1" ht="52.8" x14ac:dyDescent="0.3">
      <c r="A90" s="29" t="s">
        <v>55</v>
      </c>
      <c r="B90" s="40">
        <v>97</v>
      </c>
      <c r="C90" s="41">
        <v>209</v>
      </c>
      <c r="D90" s="40">
        <v>116</v>
      </c>
      <c r="E90" s="38">
        <f t="shared" si="11"/>
        <v>55.502392344497608</v>
      </c>
      <c r="F90" s="37">
        <f t="shared" si="12"/>
        <v>19</v>
      </c>
      <c r="G90" s="38">
        <f t="shared" si="13"/>
        <v>119.58762886597938</v>
      </c>
      <c r="H90" s="50"/>
      <c r="I90" s="46"/>
    </row>
    <row r="91" spans="1:9" s="26" customFormat="1" ht="52.8" x14ac:dyDescent="0.3">
      <c r="A91" s="29" t="s">
        <v>56</v>
      </c>
      <c r="B91" s="40">
        <v>5219</v>
      </c>
      <c r="C91" s="41">
        <v>18120</v>
      </c>
      <c r="D91" s="40">
        <v>6826</v>
      </c>
      <c r="E91" s="38">
        <f t="shared" si="11"/>
        <v>37.671081677704194</v>
      </c>
      <c r="F91" s="37">
        <f t="shared" si="12"/>
        <v>1607</v>
      </c>
      <c r="G91" s="38">
        <f t="shared" si="13"/>
        <v>130.79133933703775</v>
      </c>
      <c r="H91" s="50"/>
      <c r="I91" s="46"/>
    </row>
    <row r="92" spans="1:9" s="26" customFormat="1" ht="66" x14ac:dyDescent="0.3">
      <c r="A92" s="29" t="s">
        <v>102</v>
      </c>
      <c r="B92" s="40">
        <v>22400</v>
      </c>
      <c r="C92" s="41">
        <v>8450</v>
      </c>
      <c r="D92" s="40">
        <v>2504</v>
      </c>
      <c r="E92" s="38">
        <f t="shared" si="11"/>
        <v>29.633136094674555</v>
      </c>
      <c r="F92" s="37">
        <f t="shared" si="12"/>
        <v>-19896</v>
      </c>
      <c r="G92" s="38">
        <f t="shared" si="13"/>
        <v>11.178571428571429</v>
      </c>
      <c r="H92" s="50"/>
      <c r="I92" s="46"/>
    </row>
    <row r="93" spans="1:9" s="26" customFormat="1" ht="52.8" x14ac:dyDescent="0.3">
      <c r="A93" s="29" t="s">
        <v>76</v>
      </c>
      <c r="B93" s="40">
        <v>54</v>
      </c>
      <c r="C93" s="41">
        <v>0</v>
      </c>
      <c r="D93" s="40">
        <v>0</v>
      </c>
      <c r="E93" s="38">
        <v>0</v>
      </c>
      <c r="F93" s="37">
        <f t="shared" si="12"/>
        <v>-54</v>
      </c>
      <c r="G93" s="38">
        <f t="shared" si="13"/>
        <v>0</v>
      </c>
      <c r="H93" s="50"/>
      <c r="I93" s="46"/>
    </row>
    <row r="94" spans="1:9" s="26" customFormat="1" ht="42" customHeight="1" x14ac:dyDescent="0.3">
      <c r="A94" s="29" t="s">
        <v>91</v>
      </c>
      <c r="B94" s="40">
        <v>41379</v>
      </c>
      <c r="C94" s="41">
        <v>35166</v>
      </c>
      <c r="D94" s="40">
        <v>35432</v>
      </c>
      <c r="E94" s="38">
        <v>0</v>
      </c>
      <c r="F94" s="37">
        <f t="shared" si="12"/>
        <v>-5947</v>
      </c>
      <c r="G94" s="38">
        <v>0</v>
      </c>
      <c r="H94" s="50"/>
      <c r="I94" s="46"/>
    </row>
    <row r="95" spans="1:9" s="26" customFormat="1" ht="68.400000000000006" customHeight="1" x14ac:dyDescent="0.3">
      <c r="A95" s="29" t="s">
        <v>92</v>
      </c>
      <c r="B95" s="40">
        <v>12283</v>
      </c>
      <c r="C95" s="41">
        <v>18983</v>
      </c>
      <c r="D95" s="40">
        <v>12133</v>
      </c>
      <c r="E95" s="38">
        <f t="shared" si="11"/>
        <v>63.915081915397984</v>
      </c>
      <c r="F95" s="37">
        <f t="shared" si="12"/>
        <v>-150</v>
      </c>
      <c r="G95" s="38">
        <v>0</v>
      </c>
      <c r="H95" s="50"/>
      <c r="I95" s="46"/>
    </row>
    <row r="96" spans="1:9" s="26" customFormat="1" ht="28.95" customHeight="1" x14ac:dyDescent="0.3">
      <c r="A96" s="29" t="s">
        <v>99</v>
      </c>
      <c r="B96" s="40">
        <v>0</v>
      </c>
      <c r="C96" s="41">
        <v>0</v>
      </c>
      <c r="D96" s="40">
        <v>0</v>
      </c>
      <c r="E96" s="38"/>
      <c r="F96" s="37">
        <f t="shared" si="12"/>
        <v>0</v>
      </c>
      <c r="G96" s="38"/>
      <c r="H96" s="50"/>
      <c r="I96" s="46"/>
    </row>
    <row r="97" spans="1:9" s="26" customFormat="1" ht="39.6" x14ac:dyDescent="0.3">
      <c r="A97" s="29" t="s">
        <v>77</v>
      </c>
      <c r="B97" s="40">
        <v>643</v>
      </c>
      <c r="C97" s="41">
        <v>1682</v>
      </c>
      <c r="D97" s="40">
        <v>926</v>
      </c>
      <c r="E97" s="38">
        <f t="shared" si="11"/>
        <v>55.053507728894168</v>
      </c>
      <c r="F97" s="37">
        <f t="shared" si="12"/>
        <v>283</v>
      </c>
      <c r="G97" s="38">
        <f t="shared" si="13"/>
        <v>144.01244167962673</v>
      </c>
      <c r="H97" s="50"/>
      <c r="I97" s="46"/>
    </row>
    <row r="98" spans="1:9" s="26" customFormat="1" ht="39.6" x14ac:dyDescent="0.3">
      <c r="A98" s="29" t="s">
        <v>57</v>
      </c>
      <c r="B98" s="40">
        <v>620</v>
      </c>
      <c r="C98" s="41">
        <v>1155</v>
      </c>
      <c r="D98" s="40">
        <v>549</v>
      </c>
      <c r="E98" s="38">
        <f t="shared" si="11"/>
        <v>47.532467532467528</v>
      </c>
      <c r="F98" s="37">
        <f>D98-B98</f>
        <v>-71</v>
      </c>
      <c r="G98" s="38">
        <v>0</v>
      </c>
      <c r="H98" s="50"/>
      <c r="I98" s="46"/>
    </row>
    <row r="99" spans="1:9" s="26" customFormat="1" ht="15.6" customHeight="1" x14ac:dyDescent="0.3">
      <c r="A99" s="29" t="s">
        <v>58</v>
      </c>
      <c r="B99" s="40">
        <v>255116</v>
      </c>
      <c r="C99" s="41">
        <v>431381</v>
      </c>
      <c r="D99" s="40">
        <v>265535</v>
      </c>
      <c r="E99" s="38">
        <f t="shared" si="11"/>
        <v>61.554634997832544</v>
      </c>
      <c r="F99" s="37">
        <f t="shared" si="12"/>
        <v>10419</v>
      </c>
      <c r="G99" s="38">
        <f t="shared" si="13"/>
        <v>104.08402452217815</v>
      </c>
      <c r="H99" s="50"/>
      <c r="I99" s="46"/>
    </row>
    <row r="100" spans="1:9" s="26" customFormat="1" ht="15.6" x14ac:dyDescent="0.3">
      <c r="A100" s="27" t="s">
        <v>49</v>
      </c>
      <c r="B100" s="40">
        <v>403</v>
      </c>
      <c r="C100" s="37">
        <v>86808</v>
      </c>
      <c r="D100" s="40">
        <v>31773</v>
      </c>
      <c r="E100" s="38">
        <f t="shared" ref="E100:E102" si="14">D100/C100*100</f>
        <v>36.601465302737076</v>
      </c>
      <c r="F100" s="37">
        <f t="shared" ref="F100:F109" si="15">D100-B100</f>
        <v>31370</v>
      </c>
      <c r="G100" s="38">
        <f t="shared" ref="G100:G109" si="16">D100/B100*100</f>
        <v>7884.1191066997526</v>
      </c>
      <c r="H100" s="50"/>
      <c r="I100" s="46"/>
    </row>
    <row r="101" spans="1:9" s="26" customFormat="1" ht="66" x14ac:dyDescent="0.3">
      <c r="A101" s="29" t="s">
        <v>59</v>
      </c>
      <c r="B101" s="40">
        <v>403</v>
      </c>
      <c r="C101" s="41">
        <v>5175</v>
      </c>
      <c r="D101" s="40">
        <v>2792</v>
      </c>
      <c r="E101" s="38">
        <f t="shared" si="14"/>
        <v>53.951690821256037</v>
      </c>
      <c r="F101" s="37">
        <f t="shared" si="15"/>
        <v>2389</v>
      </c>
      <c r="G101" s="38">
        <f t="shared" si="16"/>
        <v>692.803970223325</v>
      </c>
      <c r="H101" s="50"/>
      <c r="I101" s="46"/>
    </row>
    <row r="102" spans="1:9" s="26" customFormat="1" ht="26.4" x14ac:dyDescent="0.3">
      <c r="A102" s="29" t="s">
        <v>107</v>
      </c>
      <c r="B102" s="40">
        <v>0</v>
      </c>
      <c r="C102" s="41">
        <v>0</v>
      </c>
      <c r="D102" s="40">
        <v>0</v>
      </c>
      <c r="E102" s="38" t="e">
        <f t="shared" si="14"/>
        <v>#DIV/0!</v>
      </c>
      <c r="F102" s="37">
        <f t="shared" si="15"/>
        <v>0</v>
      </c>
      <c r="G102" s="38">
        <v>0</v>
      </c>
      <c r="H102" s="50"/>
      <c r="I102" s="46"/>
    </row>
    <row r="103" spans="1:9" s="26" customFormat="1" ht="66" x14ac:dyDescent="0.3">
      <c r="A103" s="29" t="s">
        <v>112</v>
      </c>
      <c r="B103" s="40">
        <v>0</v>
      </c>
      <c r="C103" s="41">
        <v>81633</v>
      </c>
      <c r="D103" s="40">
        <v>28981</v>
      </c>
      <c r="E103" s="38">
        <v>0</v>
      </c>
      <c r="F103" s="37">
        <f t="shared" si="15"/>
        <v>28981</v>
      </c>
      <c r="G103" s="38">
        <v>0</v>
      </c>
      <c r="H103" s="50"/>
      <c r="I103" s="46"/>
    </row>
    <row r="104" spans="1:9" s="26" customFormat="1" ht="40.950000000000003" customHeight="1" x14ac:dyDescent="0.3">
      <c r="A104" s="29" t="s">
        <v>94</v>
      </c>
      <c r="B104" s="40">
        <v>0</v>
      </c>
      <c r="C104" s="41">
        <v>0</v>
      </c>
      <c r="D104" s="40">
        <v>0</v>
      </c>
      <c r="E104" s="38">
        <v>0</v>
      </c>
      <c r="F104" s="37">
        <f t="shared" si="15"/>
        <v>0</v>
      </c>
      <c r="G104" s="38">
        <v>0</v>
      </c>
      <c r="H104" s="50"/>
      <c r="I104" s="46"/>
    </row>
    <row r="105" spans="1:9" s="26" customFormat="1" ht="28.95" customHeight="1" x14ac:dyDescent="0.3">
      <c r="A105" s="29" t="s">
        <v>93</v>
      </c>
      <c r="B105" s="40">
        <v>0</v>
      </c>
      <c r="C105" s="41">
        <v>0</v>
      </c>
      <c r="D105" s="40">
        <v>0</v>
      </c>
      <c r="E105" s="38">
        <v>0</v>
      </c>
      <c r="F105" s="37">
        <f t="shared" si="15"/>
        <v>0</v>
      </c>
      <c r="G105" s="38">
        <v>0</v>
      </c>
      <c r="H105" s="50"/>
      <c r="I105" s="46"/>
    </row>
    <row r="106" spans="1:9" s="32" customFormat="1" ht="26.4" x14ac:dyDescent="0.3">
      <c r="A106" s="29" t="s">
        <v>60</v>
      </c>
      <c r="B106" s="40">
        <v>0</v>
      </c>
      <c r="C106" s="41">
        <v>0</v>
      </c>
      <c r="D106" s="40">
        <v>0</v>
      </c>
      <c r="E106" s="38">
        <v>0</v>
      </c>
      <c r="F106" s="37">
        <f t="shared" si="15"/>
        <v>0</v>
      </c>
      <c r="G106" s="38">
        <v>0</v>
      </c>
      <c r="H106" s="53"/>
      <c r="I106" s="48"/>
    </row>
    <row r="107" spans="1:9" s="32" customFormat="1" ht="13.2" customHeight="1" x14ac:dyDescent="0.3">
      <c r="A107" s="31" t="s">
        <v>50</v>
      </c>
      <c r="B107" s="40">
        <v>532</v>
      </c>
      <c r="C107" s="41">
        <v>1425</v>
      </c>
      <c r="D107" s="40">
        <v>372</v>
      </c>
      <c r="E107" s="38">
        <v>0</v>
      </c>
      <c r="F107" s="37">
        <f t="shared" si="15"/>
        <v>-160</v>
      </c>
      <c r="G107" s="38">
        <v>0</v>
      </c>
      <c r="H107" s="53"/>
      <c r="I107" s="48"/>
    </row>
    <row r="108" spans="1:9" s="26" customFormat="1" ht="92.4" customHeight="1" x14ac:dyDescent="0.3">
      <c r="A108" s="27" t="s">
        <v>51</v>
      </c>
      <c r="B108" s="40">
        <v>0</v>
      </c>
      <c r="C108" s="37">
        <v>0</v>
      </c>
      <c r="D108" s="40">
        <v>0</v>
      </c>
      <c r="E108" s="38">
        <v>0</v>
      </c>
      <c r="F108" s="37">
        <f t="shared" si="15"/>
        <v>0</v>
      </c>
      <c r="G108" s="38">
        <v>0</v>
      </c>
      <c r="H108" s="50"/>
      <c r="I108" s="46"/>
    </row>
    <row r="109" spans="1:9" s="26" customFormat="1" ht="52.8" x14ac:dyDescent="0.3">
      <c r="A109" s="27" t="s">
        <v>52</v>
      </c>
      <c r="B109" s="40">
        <v>-12514</v>
      </c>
      <c r="C109" s="37">
        <v>-2461</v>
      </c>
      <c r="D109" s="40">
        <v>-2463</v>
      </c>
      <c r="E109" s="38">
        <f>D109/C109*100</f>
        <v>100.08126777732629</v>
      </c>
      <c r="F109" s="37">
        <f t="shared" si="15"/>
        <v>10051</v>
      </c>
      <c r="G109" s="38">
        <f t="shared" si="16"/>
        <v>19.681956209045872</v>
      </c>
      <c r="H109" s="46"/>
      <c r="I109" s="46"/>
    </row>
    <row r="110" spans="1:9" ht="9.6" customHeight="1" x14ac:dyDescent="0.3">
      <c r="B110" s="4"/>
      <c r="C110" s="4"/>
      <c r="D110" s="4"/>
      <c r="E110" s="4"/>
      <c r="F110" s="4"/>
      <c r="G110" s="4"/>
    </row>
    <row r="111" spans="1:9" ht="9.6" customHeight="1" x14ac:dyDescent="0.3">
      <c r="B111" s="4"/>
      <c r="C111" s="4"/>
      <c r="D111" s="4"/>
      <c r="E111" s="4"/>
      <c r="F111" s="4"/>
      <c r="G111" s="4"/>
    </row>
    <row r="112" spans="1:9" x14ac:dyDescent="0.3">
      <c r="A112" s="56" t="s">
        <v>110</v>
      </c>
      <c r="B112" s="57"/>
      <c r="C112" s="57"/>
      <c r="D112" s="57"/>
      <c r="E112" s="57"/>
      <c r="F112" s="57"/>
      <c r="G112" s="57"/>
    </row>
    <row r="113" spans="1:7" x14ac:dyDescent="0.3">
      <c r="A113" s="56" t="s">
        <v>75</v>
      </c>
      <c r="B113" s="57"/>
      <c r="C113" s="57"/>
      <c r="D113" s="57"/>
      <c r="E113" s="57"/>
      <c r="F113" s="57"/>
      <c r="G113" s="4" t="s">
        <v>111</v>
      </c>
    </row>
    <row r="114" spans="1:7" ht="15.6" x14ac:dyDescent="0.3">
      <c r="A114" s="59"/>
      <c r="B114" s="58"/>
      <c r="C114" s="58"/>
      <c r="D114" s="58"/>
      <c r="E114" s="58"/>
      <c r="F114" s="58"/>
      <c r="G114" s="58"/>
    </row>
    <row r="115" spans="1:7" x14ac:dyDescent="0.3">
      <c r="B115" s="4"/>
      <c r="C115" s="4"/>
      <c r="D115" s="4"/>
      <c r="E115" s="4"/>
      <c r="F115" s="4"/>
      <c r="G115" s="4"/>
    </row>
    <row r="116" spans="1:7" x14ac:dyDescent="0.3">
      <c r="B116" s="4"/>
      <c r="C116" s="4"/>
      <c r="D116" s="4"/>
      <c r="E116" s="4"/>
      <c r="F116" s="4"/>
      <c r="G116" s="4"/>
    </row>
    <row r="117" spans="1:7" x14ac:dyDescent="0.3">
      <c r="B117" s="4"/>
      <c r="C117" s="4"/>
      <c r="D117" s="4"/>
      <c r="E117" s="4"/>
      <c r="F117" s="4"/>
      <c r="G117" s="4"/>
    </row>
    <row r="118" spans="1:7" x14ac:dyDescent="0.3">
      <c r="B118" s="4"/>
      <c r="C118" s="4"/>
      <c r="D118" s="4"/>
      <c r="E118" s="4"/>
      <c r="F118" s="4"/>
      <c r="G118" s="4"/>
    </row>
    <row r="119" spans="1:7" x14ac:dyDescent="0.3">
      <c r="B119" s="4"/>
      <c r="C119" s="4"/>
      <c r="D119" s="4"/>
      <c r="E119" s="4"/>
      <c r="F119" s="4"/>
      <c r="G119" s="4"/>
    </row>
    <row r="120" spans="1:7" x14ac:dyDescent="0.3">
      <c r="B120" s="4"/>
      <c r="C120" s="4"/>
      <c r="D120" s="4"/>
      <c r="E120" s="4"/>
      <c r="F120" s="4"/>
      <c r="G120" s="4"/>
    </row>
    <row r="121" spans="1:7" x14ac:dyDescent="0.3">
      <c r="B121" s="4"/>
      <c r="C121" s="4"/>
      <c r="D121" s="4"/>
      <c r="E121" s="4"/>
      <c r="F121" s="4"/>
      <c r="G121" s="4"/>
    </row>
    <row r="122" spans="1:7" x14ac:dyDescent="0.3">
      <c r="B122" s="4"/>
      <c r="C122" s="4"/>
      <c r="D122" s="4"/>
      <c r="E122" s="4"/>
      <c r="F122" s="4"/>
      <c r="G122" s="4"/>
    </row>
    <row r="123" spans="1:7" x14ac:dyDescent="0.3">
      <c r="B123" s="4"/>
      <c r="C123" s="4"/>
      <c r="D123" s="4"/>
      <c r="E123" s="4"/>
      <c r="F123" s="4"/>
      <c r="G123" s="4"/>
    </row>
    <row r="124" spans="1:7" x14ac:dyDescent="0.3">
      <c r="B124" s="4"/>
      <c r="C124" s="4"/>
      <c r="D124" s="4"/>
      <c r="E124" s="4"/>
      <c r="F124" s="4"/>
      <c r="G124" s="4"/>
    </row>
    <row r="125" spans="1:7" x14ac:dyDescent="0.3">
      <c r="B125" s="4"/>
      <c r="C125" s="4"/>
      <c r="D125" s="4"/>
      <c r="E125" s="4"/>
      <c r="F125" s="4"/>
      <c r="G125" s="4"/>
    </row>
    <row r="126" spans="1:7" x14ac:dyDescent="0.3">
      <c r="B126" s="4"/>
      <c r="C126" s="4"/>
      <c r="D126" s="4"/>
      <c r="E126" s="4"/>
      <c r="F126" s="4"/>
      <c r="G126" s="4"/>
    </row>
  </sheetData>
  <mergeCells count="11">
    <mergeCell ref="I4:I6"/>
    <mergeCell ref="H4:H6"/>
    <mergeCell ref="C5:C6"/>
    <mergeCell ref="F3:G3"/>
    <mergeCell ref="A1:G1"/>
    <mergeCell ref="F5:G5"/>
    <mergeCell ref="B4:G4"/>
    <mergeCell ref="D5:D6"/>
    <mergeCell ref="E5:E6"/>
    <mergeCell ref="A4:A6"/>
    <mergeCell ref="B5:B6"/>
  </mergeCells>
  <printOptions horizontalCentered="1"/>
  <pageMargins left="0" right="0" top="0.39370078740157483" bottom="0.39370078740157483" header="0.31496062992125984" footer="0.31496062992125984"/>
  <pageSetup paperSize="9" scale="85" orientation="portrait" r:id="rId1"/>
  <colBreaks count="1" manualBreakCount="1">
    <brk id="7" max="10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Zverenkova_A</dc:creator>
  <cp:lastModifiedBy>User</cp:lastModifiedBy>
  <cp:lastPrinted>2021-07-20T12:49:53Z</cp:lastPrinted>
  <dcterms:created xsi:type="dcterms:W3CDTF">2008-11-29T07:38:34Z</dcterms:created>
  <dcterms:modified xsi:type="dcterms:W3CDTF">2023-10-24T13:58:05Z</dcterms:modified>
</cp:coreProperties>
</file>